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STON\SBM\CURSOS SBM\SIMULAÇÃO FINANCEIRA DOS CURSOS\"/>
    </mc:Choice>
  </mc:AlternateContent>
  <xr:revisionPtr revIDLastSave="0" documentId="13_ncr:1_{21A97049-863A-4B2D-84E0-956BF8A4A53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RARIO 2023-2024" sheetId="3" r:id="rId1"/>
    <sheet name="ANALISE RECEITA EAM" sheetId="4" r:id="rId2"/>
  </sheets>
  <externalReferences>
    <externalReference r:id="rId3"/>
  </externalReferences>
  <definedNames>
    <definedName name="_Abr1">#REF!</definedName>
    <definedName name="_Ago1">#REF!</definedName>
    <definedName name="_Brz1">[1]Feriados!$B$4:$B$14</definedName>
    <definedName name="_Brz2">[1]Feriados!$B$17:$B$24</definedName>
    <definedName name="_Dez1">#REF!</definedName>
    <definedName name="_Fev1">#REF!</definedName>
    <definedName name="_Jan1">#REF!</definedName>
    <definedName name="_Jul1">#REF!</definedName>
    <definedName name="_Jun1">#REF!</definedName>
    <definedName name="_Mai1">#REF!</definedName>
    <definedName name="_Mar1">#REF!</definedName>
    <definedName name="_Nov1">#REF!</definedName>
    <definedName name="_Out1">#REF!</definedName>
    <definedName name="_Set1">#REF!</definedName>
    <definedName name="Ano">#REF!</definedName>
    <definedName name="_xlnm.Print_Area" localSheetId="0">'HORARIO 2023-2024'!$A$1:$H$55</definedName>
    <definedName name="Exibir_Dat_Com">[1]Anual!$AE$2</definedName>
    <definedName name="Exibir_Fer_EUA">[1]Anual!$AG$2</definedName>
    <definedName name="Exibir_Fer_Nac">[1]Anual!$AC$2</definedName>
    <definedName name="USA">[1]Feriados!$B$27:$B$34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  <c r="E12" i="4"/>
  <c r="E5" i="4"/>
  <c r="H5" i="4"/>
  <c r="B10" i="4"/>
  <c r="C10" i="4" s="1"/>
  <c r="J3" i="4" s="1"/>
  <c r="I3" i="4"/>
  <c r="J5" i="4" l="1"/>
  <c r="F10" i="4"/>
  <c r="A12" i="4" s="1"/>
  <c r="F3" i="4"/>
  <c r="A5" i="4" s="1"/>
  <c r="C3" i="4"/>
  <c r="U58" i="3"/>
  <c r="Q58" i="3"/>
  <c r="R58" i="3" s="1"/>
  <c r="R62" i="3" s="1"/>
  <c r="R64" i="3" s="1"/>
  <c r="M58" i="3"/>
  <c r="N58" i="3" s="1"/>
  <c r="N62" i="3" s="1"/>
  <c r="N64" i="3" s="1"/>
  <c r="I58" i="3"/>
  <c r="J58" i="3" s="1"/>
  <c r="J62" i="3" s="1"/>
  <c r="J64" i="3" s="1"/>
  <c r="E58" i="3"/>
  <c r="V58" i="3"/>
  <c r="V62" i="3" s="1"/>
  <c r="V64" i="3" s="1"/>
  <c r="C5" i="4" l="1"/>
  <c r="C12" i="4"/>
  <c r="G55" i="3"/>
  <c r="C55" i="3"/>
  <c r="G54" i="3"/>
  <c r="F58" i="3" s="1"/>
  <c r="F62" i="3" s="1"/>
  <c r="F64" i="3" s="1"/>
  <c r="F68" i="3" l="1"/>
  <c r="F66" i="3"/>
  <c r="H55" i="3"/>
  <c r="C54" i="3"/>
  <c r="J18" i="3"/>
  <c r="R18" i="3" s="1"/>
  <c r="J17" i="3"/>
  <c r="F17" i="3" s="1"/>
  <c r="N17" i="3" s="1"/>
  <c r="V17" i="3" s="1"/>
  <c r="J16" i="3"/>
  <c r="R16" i="3" s="1"/>
  <c r="D55" i="3" l="1"/>
  <c r="B58" i="3"/>
  <c r="B62" i="3" s="1"/>
  <c r="B64" i="3" s="1"/>
  <c r="F18" i="3"/>
  <c r="N18" i="3" s="1"/>
  <c r="V18" i="3" s="1"/>
  <c r="F16" i="3"/>
  <c r="N16" i="3" s="1"/>
  <c r="V16" i="3" s="1"/>
  <c r="R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tc={9D3D74EE-2BE1-4516-B5C0-D58678E0D61C}</author>
    <author>tc={184CDA6B-C46A-4DED-9B97-EBED4654705E}</author>
    <author>tc={99B039E2-0D5B-4ED8-B636-9D00F2BB92F0}</author>
    <author>tc={34753257-C715-4E75-8877-6CDC337C69DF}</author>
    <author>tc={F3812144-79D9-4AC5-B053-C0399FFA1BDE}</author>
    <author>tc={8621740C-CC55-44F1-BC67-0ACC11F52BC7}</author>
    <author>tc={DF03B027-E68B-48B5-920F-D282C6C74B85}</author>
  </authors>
  <commentList>
    <comment ref="H35" authorId="0" shapeId="0" xr:uid="{9D3D74EE-2BE1-4516-B5C0-D58678E0D61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Deixei esse espaço, para o caso de o Rafael querer incluir mais uma aula para fechar as 150 horas (Na turma anterior essa disciplina tinha 21 h)</t>
      </text>
    </comment>
    <comment ref="B63" authorId="1" shapeId="0" xr:uid="{184CDA6B-C46A-4DED-9B97-EBED465470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  <comment ref="F63" authorId="2" shapeId="0" xr:uid="{99B039E2-0D5B-4ED8-B636-9D00F2BB92F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  <comment ref="J63" authorId="3" shapeId="0" xr:uid="{34753257-C715-4E75-8877-6CDC337C69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  <comment ref="N63" authorId="4" shapeId="0" xr:uid="{F3812144-79D9-4AC5-B053-C0399FFA1B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  <comment ref="R63" authorId="5" shapeId="0" xr:uid="{8621740C-CC55-44F1-BC67-0ACC11F52BC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  <comment ref="V63" authorId="6" shapeId="0" xr:uid="{DF03B027-E68B-48B5-920F-D282C6C74B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CONSIDEREI 20 % DE EVASÃO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tc={4BA17C6D-ADCF-478D-BEC1-2F65E0271AD0}</author>
    <author>tc={3C2D8277-8064-43DF-A9F8-5B704AEC798E}</author>
  </authors>
  <commentList>
    <comment ref="J2" authorId="0" shapeId="0" xr:uid="{4BA17C6D-ADCF-478D-BEC1-2F65E0271A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16%  DAS DISCIPLINAS SÃO COMUNS AO CURSO DE GESTÃO</t>
      </text>
    </comment>
    <comment ref="C9" authorId="1" shapeId="0" xr:uid="{3C2D8277-8064-43DF-A9F8-5B704AEC798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30% DAS DISCIPLINAS SÃO COMUNS</t>
      </text>
    </comment>
  </commentList>
</comments>
</file>

<file path=xl/sharedStrings.xml><?xml version="1.0" encoding="utf-8"?>
<sst xmlns="http://schemas.openxmlformats.org/spreadsheetml/2006/main" count="591" uniqueCount="86">
  <si>
    <t xml:space="preserve">ESCOLA AVANÇADA DE METROLOGIA </t>
  </si>
  <si>
    <t>Metrologia Industrial</t>
  </si>
  <si>
    <t>Controle da Qualidade em Laboratório de Análises Ambientais</t>
  </si>
  <si>
    <t>Controle de Qualidade nos Laboratórios de Análises Clínicas</t>
  </si>
  <si>
    <t>Gestão de Laboratório de Calibração e Ensaio</t>
  </si>
  <si>
    <t>Auditorias</t>
  </si>
  <si>
    <t>Validação de Metodologias Analíticas</t>
  </si>
  <si>
    <t>Metrologia Química</t>
  </si>
  <si>
    <t>Incerteza de Medição em Ensaios Químicos</t>
  </si>
  <si>
    <t>Incerteza de Medição em Ensaios Clínicos</t>
  </si>
  <si>
    <t>Garantia da Validade dos Resultados</t>
  </si>
  <si>
    <t>Análise Microbiológica</t>
  </si>
  <si>
    <t>Indústria Farmacêutica e de Cosméticos</t>
  </si>
  <si>
    <t>ABNT NBR ISO 22000</t>
  </si>
  <si>
    <t>Gerenciamento da Rotina</t>
  </si>
  <si>
    <t>Regulamentação na Indústria Farmacêutica</t>
  </si>
  <si>
    <t>Controle de Qualidade na Amostragem em Alimentos</t>
  </si>
  <si>
    <t>Boas Práticas de Fabricação (BPF)</t>
  </si>
  <si>
    <t>Segurança Alimentar</t>
  </si>
  <si>
    <t>Controle de Qualidade na Indústria Farmacêutica e de Cosméticos</t>
  </si>
  <si>
    <t>Controle de Qualidade em laboratórios de Alimentos</t>
  </si>
  <si>
    <t>Data</t>
  </si>
  <si>
    <t>Disciplina</t>
  </si>
  <si>
    <t>Professor</t>
  </si>
  <si>
    <t>Alexandre Mendes</t>
  </si>
  <si>
    <t>Rafael Lerch</t>
  </si>
  <si>
    <t>Andréia dos Anjos</t>
  </si>
  <si>
    <t>Gisele Hidalgo</t>
  </si>
  <si>
    <t>Indicadores de Desempenho e Ferramentas da Qualidade</t>
  </si>
  <si>
    <t>Pedro Paulo</t>
  </si>
  <si>
    <t>Fundamentos da Metrologia Industrial</t>
  </si>
  <si>
    <t>Análise Crítica de Cert. de Calibração e Ensaio</t>
  </si>
  <si>
    <t>Estimativa da Incerteza de Medição</t>
  </si>
  <si>
    <t>Paulo Couto</t>
  </si>
  <si>
    <t>Ricardo Villela</t>
  </si>
  <si>
    <t>Metrologia Dimensional</t>
  </si>
  <si>
    <t>Medição e Calibração de Manômetros</t>
  </si>
  <si>
    <t>Medição e Calibração de Termômetros</t>
  </si>
  <si>
    <t>Medição e Calibração de Med. de Vazão</t>
  </si>
  <si>
    <t>Instrumentação Industrial</t>
  </si>
  <si>
    <t>Gestão de Riscos em Metrologia</t>
  </si>
  <si>
    <t xml:space="preserve">Confiabilidade Metrol na Aval. da Conformidade </t>
  </si>
  <si>
    <t xml:space="preserve">Medição e Calibração de Balanças </t>
  </si>
  <si>
    <t>Medição e Calibração de Balanças</t>
  </si>
  <si>
    <t>Sistema de Gestão da Qualidade</t>
  </si>
  <si>
    <t>Marlon Martins</t>
  </si>
  <si>
    <t>Gestão Avançada de Laboratórios</t>
  </si>
  <si>
    <t>Gestão da equipe técnica</t>
  </si>
  <si>
    <t>Seleção e uso de materiais de referência e padrões</t>
  </si>
  <si>
    <t xml:space="preserve">Gestão profissional e planejamento estratégico do negócio </t>
  </si>
  <si>
    <t>Carga horária</t>
  </si>
  <si>
    <t>Total de horas do curso</t>
  </si>
  <si>
    <t>Andressa Emmerich</t>
  </si>
  <si>
    <t>Franciele Billiere</t>
  </si>
  <si>
    <t>Ana Carolina de Lucca</t>
  </si>
  <si>
    <t>Tânia Rodrigues e Lessandra Cauduro</t>
  </si>
  <si>
    <t>Regulação Ambiental</t>
  </si>
  <si>
    <t>Equipamentos e Rastreabilidade Metrológica</t>
  </si>
  <si>
    <t>Qual. na Ident. de Zooplâncton, Flitoplâncton e Bentos</t>
  </si>
  <si>
    <t>Controle de Qualidade na Amostragem Ambiental</t>
  </si>
  <si>
    <t>ABNT NBR ISO 15189 – Laboratórios clínicos – Requisitos de qualidade e competência</t>
  </si>
  <si>
    <t>Controle da Exatidão e Precisão dos Testes Laboratórios Clínicos na Prática</t>
  </si>
  <si>
    <t>Controle de Qualidade da Amostragem - Amostra Clínica</t>
  </si>
  <si>
    <t>Segurança do Paciente</t>
  </si>
  <si>
    <t>Comum a todos os cursos</t>
  </si>
  <si>
    <t>Comum aos demais</t>
  </si>
  <si>
    <t>MENSALIDADE SÓCIO</t>
  </si>
  <si>
    <t>% SBM</t>
  </si>
  <si>
    <t>HORA AULA</t>
  </si>
  <si>
    <t>CUSTO DO PROFESSOR</t>
  </si>
  <si>
    <t>VALOR TOTAL DO CURSO</t>
  </si>
  <si>
    <t>MINIMO DE ALUNOS NESSE CURSO</t>
  </si>
  <si>
    <t>Controle de Qual.na Indústria Farmacêutica e de Cosméticos</t>
  </si>
  <si>
    <t>MINIMO DE ALUNOS NESSE CURSO COM MI</t>
  </si>
  <si>
    <t>MINIMO DE ALUNOS NESSE CURSO COM          METROL INDUSTRIAL E AMBIENTAL</t>
  </si>
  <si>
    <t>METROLOGIA INDUSTRIAL</t>
  </si>
  <si>
    <t>HORAS</t>
  </si>
  <si>
    <t>H/AULA</t>
  </si>
  <si>
    <t>CUSTO TOTAL</t>
  </si>
  <si>
    <t>MENSAL</t>
  </si>
  <si>
    <t>TOTAL ALUNOS</t>
  </si>
  <si>
    <t>TOTAL DE ALUNOS APÓS EVAZÃO 20 %</t>
  </si>
  <si>
    <t>VALOR ARRECADADO</t>
  </si>
  <si>
    <t>GESTÃO DE LABORATÓRIOS</t>
  </si>
  <si>
    <t>CONTROLE DE QUALIDADE EM ANALISES CLINICAS</t>
  </si>
  <si>
    <t>COORD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</si>
</sst>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dd/mm/yy;@"/>
    <numFmt numFmtId="165" formatCode="&quot;R$&quot;\ #,##0.0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1"/>
      <scheme val="major"/>
    </font>
    <font>
      <sz val="11"/>
      <color rgb="FF21252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14" fontId="4" fillId="0" borderId="2" xfId="1" applyNumberFormat="1" applyFont="1" applyBorder="1" applyAlignment="1">
      <alignment horizontal="center" vertical="center" wrapText="1"/>
    </xf>
    <xf numFmtId="14" fontId="1" fillId="0" borderId="2" xfId="1" applyNumberFormat="1" applyFont="1" applyBorder="1" applyAlignment="1">
      <alignment horizontal="center" vertical="center" wrapText="1"/>
    </xf>
    <xf numFmtId="14" fontId="4" fillId="7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4" fontId="4" fillId="11" borderId="2" xfId="1" applyNumberFormat="1" applyFont="1" applyFill="1" applyBorder="1" applyAlignment="1">
      <alignment horizontal="center" vertical="center" wrapText="1"/>
    </xf>
    <xf numFmtId="0" fontId="1" fillId="11" borderId="2" xfId="1" applyFont="1" applyFill="1" applyBorder="1" applyAlignment="1">
      <alignment horizontal="center" vertical="center" wrapText="1"/>
    </xf>
    <xf numFmtId="14" fontId="4" fillId="5" borderId="2" xfId="1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14" fontId="4" fillId="10" borderId="2" xfId="1" applyNumberFormat="1" applyFont="1" applyFill="1" applyBorder="1" applyAlignment="1">
      <alignment horizontal="center" vertical="center" wrapText="1"/>
    </xf>
    <xf numFmtId="14" fontId="1" fillId="13" borderId="2" xfId="1" applyNumberFormat="1" applyFont="1" applyFill="1" applyBorder="1" applyAlignment="1">
      <alignment horizontal="center" vertical="center" wrapText="1"/>
    </xf>
    <xf numFmtId="14" fontId="1" fillId="2" borderId="2" xfId="1" applyNumberFormat="1" applyFont="1" applyFill="1" applyBorder="1" applyAlignment="1">
      <alignment horizontal="center" vertical="center" wrapText="1"/>
    </xf>
    <xf numFmtId="14" fontId="1" fillId="14" borderId="2" xfId="1" applyNumberFormat="1" applyFont="1" applyFill="1" applyBorder="1" applyAlignment="1">
      <alignment horizontal="center" vertical="center" wrapText="1"/>
    </xf>
    <xf numFmtId="14" fontId="4" fillId="14" borderId="2" xfId="1" applyNumberFormat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4" fillId="10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14" fontId="4" fillId="12" borderId="2" xfId="1" applyNumberFormat="1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2" fillId="4" borderId="0" xfId="1" applyFill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13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4" fontId="4" fillId="13" borderId="2" xfId="1" applyNumberFormat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14" borderId="2" xfId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Alignment="1">
      <alignment horizontal="left" vertical="center" wrapText="1" indent="61"/>
    </xf>
    <xf numFmtId="0" fontId="12" fillId="14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15" borderId="2" xfId="1" applyFont="1" applyFill="1" applyBorder="1" applyAlignment="1">
      <alignment horizontal="center" vertical="center" wrapText="1"/>
    </xf>
    <xf numFmtId="14" fontId="1" fillId="15" borderId="2" xfId="1" applyNumberFormat="1" applyFont="1" applyFill="1" applyBorder="1" applyAlignment="1">
      <alignment horizontal="center" vertical="center" wrapText="1"/>
    </xf>
    <xf numFmtId="14" fontId="4" fillId="16" borderId="2" xfId="1" applyNumberFormat="1" applyFont="1" applyFill="1" applyBorder="1" applyAlignment="1">
      <alignment horizontal="center" vertical="center" wrapText="1"/>
    </xf>
    <xf numFmtId="0" fontId="4" fillId="16" borderId="2" xfId="1" applyFont="1" applyFill="1" applyBorder="1" applyAlignment="1">
      <alignment horizontal="center" vertical="center" wrapText="1"/>
    </xf>
    <xf numFmtId="14" fontId="4" fillId="6" borderId="2" xfId="1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6" borderId="2" xfId="1" applyFill="1" applyBorder="1" applyAlignment="1">
      <alignment horizontal="center" vertical="center" wrapText="1"/>
    </xf>
    <xf numFmtId="14" fontId="1" fillId="12" borderId="2" xfId="1" applyNumberFormat="1" applyFont="1" applyFill="1" applyBorder="1" applyAlignment="1">
      <alignment horizontal="center" vertical="center" wrapText="1"/>
    </xf>
    <xf numFmtId="14" fontId="1" fillId="17" borderId="2" xfId="1" applyNumberFormat="1" applyFont="1" applyFill="1" applyBorder="1" applyAlignment="1">
      <alignment horizontal="center" vertical="center" wrapText="1"/>
    </xf>
    <xf numFmtId="0" fontId="4" fillId="17" borderId="2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18" borderId="2" xfId="1" applyNumberFormat="1" applyFont="1" applyFill="1" applyBorder="1" applyAlignment="1">
      <alignment horizontal="center" vertical="center" wrapText="1"/>
    </xf>
    <xf numFmtId="0" fontId="4" fillId="18" borderId="2" xfId="1" applyFont="1" applyFill="1" applyBorder="1" applyAlignment="1">
      <alignment horizontal="center" vertical="center" wrapText="1"/>
    </xf>
    <xf numFmtId="14" fontId="1" fillId="18" borderId="2" xfId="1" applyNumberFormat="1" applyFont="1" applyFill="1" applyBorder="1" applyAlignment="1">
      <alignment horizontal="center" vertical="center" wrapText="1"/>
    </xf>
    <xf numFmtId="14" fontId="4" fillId="18" borderId="2" xfId="1" applyNumberFormat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4" fillId="19" borderId="2" xfId="1" applyFont="1" applyFill="1" applyBorder="1" applyAlignment="1">
      <alignment horizontal="center" vertical="center" wrapText="1"/>
    </xf>
    <xf numFmtId="14" fontId="4" fillId="20" borderId="2" xfId="1" applyNumberFormat="1" applyFont="1" applyFill="1" applyBorder="1" applyAlignment="1">
      <alignment horizontal="center" vertical="center" wrapText="1"/>
    </xf>
    <xf numFmtId="0" fontId="4" fillId="2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4" fillId="21" borderId="2" xfId="1" applyNumberFormat="1" applyFont="1" applyFill="1" applyBorder="1" applyAlignment="1">
      <alignment horizontal="center" vertical="center" wrapText="1"/>
    </xf>
    <xf numFmtId="0" fontId="4" fillId="21" borderId="2" xfId="1" applyFont="1" applyFill="1" applyBorder="1" applyAlignment="1">
      <alignment horizontal="center" vertical="center" wrapText="1"/>
    </xf>
    <xf numFmtId="164" fontId="4" fillId="21" borderId="2" xfId="1" applyNumberFormat="1" applyFont="1" applyFill="1" applyBorder="1" applyAlignment="1">
      <alignment horizontal="center" vertical="center" wrapText="1"/>
    </xf>
    <xf numFmtId="14" fontId="4" fillId="15" borderId="2" xfId="1" applyNumberFormat="1" applyFont="1" applyFill="1" applyBorder="1" applyAlignment="1">
      <alignment horizontal="center" vertical="center" wrapText="1"/>
    </xf>
    <xf numFmtId="14" fontId="1" fillId="10" borderId="2" xfId="1" applyNumberFormat="1" applyFont="1" applyFill="1" applyBorder="1" applyAlignment="1">
      <alignment horizontal="center" vertical="center" wrapText="1"/>
    </xf>
    <xf numFmtId="14" fontId="4" fillId="22" borderId="2" xfId="1" applyNumberFormat="1" applyFont="1" applyFill="1" applyBorder="1" applyAlignment="1">
      <alignment horizontal="center" vertical="center" wrapText="1"/>
    </xf>
    <xf numFmtId="0" fontId="7" fillId="22" borderId="2" xfId="0" applyFont="1" applyFill="1" applyBorder="1" applyAlignment="1">
      <alignment horizontal="center" vertical="center" wrapText="1"/>
    </xf>
    <xf numFmtId="0" fontId="4" fillId="22" borderId="2" xfId="1" applyFont="1" applyFill="1" applyBorder="1" applyAlignment="1">
      <alignment horizontal="center" vertical="center" wrapText="1"/>
    </xf>
    <xf numFmtId="9" fontId="12" fillId="23" borderId="0" xfId="3" applyFont="1" applyFill="1" applyAlignment="1">
      <alignment horizontal="center" vertical="center" wrapText="1"/>
    </xf>
    <xf numFmtId="0" fontId="12" fillId="14" borderId="11" xfId="1" applyFont="1" applyFill="1" applyBorder="1" applyAlignment="1">
      <alignment horizontal="center" vertical="center" wrapText="1"/>
    </xf>
    <xf numFmtId="14" fontId="4" fillId="11" borderId="8" xfId="1" applyNumberFormat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2" fillId="11" borderId="8" xfId="1" applyFill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4" fontId="4" fillId="6" borderId="8" xfId="1" applyNumberFormat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4" borderId="4" xfId="1" applyFill="1" applyBorder="1" applyAlignment="1">
      <alignment horizontal="center" vertical="center" wrapText="1"/>
    </xf>
    <xf numFmtId="44" fontId="2" fillId="24" borderId="2" xfId="1" applyNumberFormat="1" applyFill="1" applyBorder="1" applyAlignment="1">
      <alignment horizontal="center" vertical="center" wrapText="1"/>
    </xf>
    <xf numFmtId="0" fontId="2" fillId="24" borderId="1" xfId="1" applyFill="1" applyBorder="1" applyAlignment="1">
      <alignment horizontal="center" vertical="center" wrapText="1"/>
    </xf>
    <xf numFmtId="9" fontId="2" fillId="24" borderId="2" xfId="1" applyNumberFormat="1" applyFill="1" applyBorder="1" applyAlignment="1">
      <alignment horizontal="center" vertical="center" wrapText="1"/>
    </xf>
    <xf numFmtId="0" fontId="2" fillId="5" borderId="2" xfId="1" applyFill="1" applyBorder="1" applyAlignment="1">
      <alignment horizontal="center" vertical="center" wrapText="1"/>
    </xf>
    <xf numFmtId="44" fontId="2" fillId="5" borderId="2" xfId="1" applyNumberFormat="1" applyFill="1" applyBorder="1" applyAlignment="1">
      <alignment horizontal="center" vertical="center" wrapText="1"/>
    </xf>
    <xf numFmtId="0" fontId="2" fillId="18" borderId="3" xfId="1" applyFill="1" applyBorder="1" applyAlignment="1">
      <alignment horizontal="center" vertical="center" wrapText="1"/>
    </xf>
    <xf numFmtId="44" fontId="2" fillId="18" borderId="2" xfId="1" applyNumberFormat="1" applyFill="1" applyBorder="1" applyAlignment="1">
      <alignment horizontal="center" vertical="center" wrapText="1"/>
    </xf>
    <xf numFmtId="0" fontId="2" fillId="25" borderId="2" xfId="1" applyFill="1" applyBorder="1" applyAlignment="1">
      <alignment horizontal="center" vertical="center" wrapText="1"/>
    </xf>
    <xf numFmtId="44" fontId="2" fillId="25" borderId="2" xfId="1" applyNumberFormat="1" applyFill="1" applyBorder="1" applyAlignment="1">
      <alignment horizontal="center" vertical="center" wrapText="1"/>
    </xf>
    <xf numFmtId="0" fontId="2" fillId="26" borderId="2" xfId="1" applyFill="1" applyBorder="1" applyAlignment="1">
      <alignment horizontal="center" vertical="center" wrapText="1"/>
    </xf>
    <xf numFmtId="1" fontId="2" fillId="26" borderId="2" xfId="1" applyNumberFormat="1" applyFill="1" applyBorder="1" applyAlignment="1">
      <alignment horizontal="center" vertical="center" wrapText="1"/>
    </xf>
    <xf numFmtId="9" fontId="12" fillId="0" borderId="0" xfId="3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27" borderId="2" xfId="1" applyFill="1" applyBorder="1" applyAlignment="1">
      <alignment horizontal="center" vertical="center" wrapText="1"/>
    </xf>
    <xf numFmtId="1" fontId="2" fillId="27" borderId="2" xfId="1" applyNumberFormat="1" applyFill="1" applyBorder="1" applyAlignment="1">
      <alignment horizontal="center" vertical="center" wrapText="1"/>
    </xf>
    <xf numFmtId="0" fontId="2" fillId="28" borderId="2" xfId="1" applyFill="1" applyBorder="1" applyAlignment="1">
      <alignment horizontal="center" vertical="center" wrapText="1"/>
    </xf>
    <xf numFmtId="1" fontId="2" fillId="28" borderId="2" xfId="1" applyNumberFormat="1" applyFill="1" applyBorder="1" applyAlignment="1">
      <alignment horizontal="center" vertical="center" wrapText="1"/>
    </xf>
    <xf numFmtId="0" fontId="12" fillId="23" borderId="12" xfId="1" applyFont="1" applyFill="1" applyBorder="1" applyAlignment="1">
      <alignment horizontal="center" vertical="center" wrapText="1"/>
    </xf>
    <xf numFmtId="0" fontId="12" fillId="23" borderId="13" xfId="1" applyFont="1" applyFill="1" applyBorder="1" applyAlignment="1">
      <alignment horizontal="center" vertical="center" wrapText="1"/>
    </xf>
    <xf numFmtId="0" fontId="12" fillId="23" borderId="9" xfId="1" applyFont="1" applyFill="1" applyBorder="1" applyAlignment="1">
      <alignment horizontal="center" vertical="center" wrapText="1"/>
    </xf>
    <xf numFmtId="0" fontId="3" fillId="21" borderId="4" xfId="1" applyFont="1" applyFill="1" applyBorder="1" applyAlignment="1">
      <alignment horizontal="center" vertical="center" wrapText="1"/>
    </xf>
    <xf numFmtId="0" fontId="3" fillId="21" borderId="5" xfId="1" applyFont="1" applyFill="1" applyBorder="1" applyAlignment="1">
      <alignment horizontal="center" vertical="center" wrapText="1"/>
    </xf>
    <xf numFmtId="0" fontId="3" fillId="21" borderId="1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left" vertical="center" wrapText="1" indent="64"/>
    </xf>
    <xf numFmtId="0" fontId="8" fillId="8" borderId="5" xfId="1" applyFont="1" applyFill="1" applyBorder="1" applyAlignment="1">
      <alignment horizontal="left" vertical="center" wrapText="1" indent="64"/>
    </xf>
    <xf numFmtId="0" fontId="8" fillId="8" borderId="1" xfId="1" applyFont="1" applyFill="1" applyBorder="1" applyAlignment="1">
      <alignment horizontal="left" vertical="center" wrapText="1" indent="64"/>
    </xf>
    <xf numFmtId="0" fontId="12" fillId="14" borderId="6" xfId="1" applyFont="1" applyFill="1" applyBorder="1" applyAlignment="1">
      <alignment horizontal="center" vertical="center" wrapText="1"/>
    </xf>
    <xf numFmtId="0" fontId="12" fillId="14" borderId="7" xfId="1" applyFont="1" applyFill="1" applyBorder="1" applyAlignment="1">
      <alignment horizontal="center" vertical="center" wrapText="1"/>
    </xf>
    <xf numFmtId="0" fontId="12" fillId="14" borderId="4" xfId="1" applyFont="1" applyFill="1" applyBorder="1" applyAlignment="1">
      <alignment horizontal="center"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21" borderId="4" xfId="1" applyFont="1" applyFill="1" applyBorder="1" applyAlignment="1">
      <alignment horizontal="center" vertical="center" wrapText="1"/>
    </xf>
    <xf numFmtId="0" fontId="9" fillId="21" borderId="5" xfId="1" applyFont="1" applyFill="1" applyBorder="1" applyAlignment="1">
      <alignment horizontal="center" vertical="center" wrapText="1"/>
    </xf>
    <xf numFmtId="0" fontId="9" fillId="21" borderId="1" xfId="1" applyFont="1" applyFill="1" applyBorder="1" applyAlignment="1">
      <alignment horizontal="center" vertical="center" wrapText="1"/>
    </xf>
    <xf numFmtId="0" fontId="12" fillId="14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166" fontId="14" fillId="23" borderId="2" xfId="3" applyNumberFormat="1" applyFont="1" applyFill="1" applyBorder="1" applyAlignment="1">
      <alignment horizontal="center" vertical="center"/>
    </xf>
    <xf numFmtId="10" fontId="0" fillId="0" borderId="0" xfId="3" applyNumberFormat="1" applyFont="1"/>
    <xf numFmtId="0" fontId="14" fillId="29" borderId="2" xfId="0" applyFont="1" applyFill="1" applyBorder="1" applyAlignment="1">
      <alignment horizontal="center"/>
    </xf>
    <xf numFmtId="166" fontId="15" fillId="23" borderId="2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" xfId="3" builtinId="5"/>
    <cellStyle name="Porcentagem 2" xfId="2" xr:uid="{00000000-0005-0000-0000-000002000000}"/>
  </cellStyles>
  <dxfs count="0"/>
  <tableStyles count="0" defaultTableStyle="TableStyleMedium2" defaultPivotStyle="PivotStyleLight16"/>
  <colors>
    <mruColors>
      <color rgb="FFFFFFAB"/>
      <color rgb="FFFFFFCC"/>
      <color rgb="FFFF66FF"/>
      <color rgb="FFFFCC66"/>
      <color rgb="FF66FF99"/>
      <color rgb="FFA3E7FF"/>
      <color rgb="FFFFCCFF"/>
      <color rgb="FF00CC99"/>
      <color rgb="FFFFFF4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I03\CONFIG~1\Temp\u.notes\~31078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39083</v>
          </cell>
        </row>
        <row r="5">
          <cell r="B5">
            <v>39188</v>
          </cell>
        </row>
        <row r="6">
          <cell r="B6">
            <v>39190</v>
          </cell>
        </row>
        <row r="7">
          <cell r="B7">
            <v>39193</v>
          </cell>
        </row>
        <row r="8">
          <cell r="B8">
            <v>39203</v>
          </cell>
        </row>
        <row r="9">
          <cell r="B9">
            <v>39250</v>
          </cell>
        </row>
        <row r="10">
          <cell r="B10">
            <v>39332</v>
          </cell>
        </row>
        <row r="11">
          <cell r="B11">
            <v>39367</v>
          </cell>
        </row>
        <row r="12">
          <cell r="B12">
            <v>39388</v>
          </cell>
        </row>
        <row r="13">
          <cell r="B13">
            <v>39401</v>
          </cell>
        </row>
        <row r="14">
          <cell r="B14">
            <v>39441</v>
          </cell>
        </row>
        <row r="17">
          <cell r="B17">
            <v>39143</v>
          </cell>
        </row>
        <row r="18">
          <cell r="B18">
            <v>39183</v>
          </cell>
        </row>
        <row r="19">
          <cell r="B19">
            <v>39189</v>
          </cell>
        </row>
        <row r="20">
          <cell r="B20">
            <v>39215</v>
          </cell>
        </row>
        <row r="21">
          <cell r="B21">
            <v>39245</v>
          </cell>
        </row>
        <row r="22">
          <cell r="B22">
            <v>39367</v>
          </cell>
        </row>
        <row r="23">
          <cell r="B23">
            <v>39306</v>
          </cell>
        </row>
        <row r="24">
          <cell r="B24">
            <v>39355</v>
          </cell>
        </row>
        <row r="27">
          <cell r="B27">
            <v>39097</v>
          </cell>
        </row>
        <row r="28">
          <cell r="B28">
            <v>39132</v>
          </cell>
        </row>
        <row r="29">
          <cell r="B29">
            <v>39230</v>
          </cell>
        </row>
        <row r="30">
          <cell r="B30">
            <v>39267</v>
          </cell>
        </row>
        <row r="31">
          <cell r="B31">
            <v>39328</v>
          </cell>
        </row>
        <row r="32">
          <cell r="B32">
            <v>39363</v>
          </cell>
        </row>
        <row r="33">
          <cell r="B33">
            <v>39397</v>
          </cell>
        </row>
        <row r="34">
          <cell r="B34">
            <v>39408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xandre Mendes" id="{6984AC0D-D9AD-4BA8-9A77-03C5804421F1}" userId="82159fb8bc882110" providerId="Windows Live"/>
  <person displayName="Pedagogico SBM" id="{D387714A-7BA0-4929-8E36-4E64968344A3}" userId="fef7b425325c57c9" providerId="Windows Live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5" dT="2024-04-09T14:13:14.41" personId="{D387714A-7BA0-4929-8E36-4E64968344A3}" id="{9D3D74EE-2BE1-4516-B5C0-D58678E0D61C}">
    <text>Deixei esse espaço, para o caso de o Rafael querer incluir mais uma aula para fechar as 150 horas (Na turma anterior essa disciplina tinha 21 h)</text>
  </threadedComment>
  <threadedComment ref="B63" dT="2024-04-09T19:48:36.12" personId="{6984AC0D-D9AD-4BA8-9A77-03C5804421F1}" id="{184CDA6B-C46A-4DED-9B97-EBED4654705E}">
    <text>CONSIDEREI 20 % DE EVASÃO</text>
  </threadedComment>
  <threadedComment ref="F63" dT="2024-04-09T19:48:36.12" personId="{6984AC0D-D9AD-4BA8-9A77-03C5804421F1}" id="{99B039E2-0D5B-4ED8-B636-9D00F2BB92F0}">
    <text>CONSIDEREI 20 % DE EVASÃO</text>
  </threadedComment>
  <threadedComment ref="J63" dT="2024-04-09T19:48:36.12" personId="{6984AC0D-D9AD-4BA8-9A77-03C5804421F1}" id="{34753257-C715-4E75-8877-6CDC337C69DF}">
    <text>CONSIDEREI 20 % DE EVASÃO</text>
  </threadedComment>
  <threadedComment ref="N63" dT="2024-04-09T19:48:36.12" personId="{6984AC0D-D9AD-4BA8-9A77-03C5804421F1}" id="{F3812144-79D9-4AC5-B053-C0399FFA1BDE}">
    <text>CONSIDEREI 20 % DE EVASÃO</text>
  </threadedComment>
  <threadedComment ref="R63" dT="2024-04-09T19:48:36.12" personId="{6984AC0D-D9AD-4BA8-9A77-03C5804421F1}" id="{8621740C-CC55-44F1-BC67-0ACC11F52BC7}">
    <text>CONSIDEREI 20 % DE EVASÃO</text>
  </threadedComment>
  <threadedComment ref="V63" dT="2024-04-09T19:48:36.12" personId="{6984AC0D-D9AD-4BA8-9A77-03C5804421F1}" id="{DF03B027-E68B-48B5-920F-D282C6C74B85}">
    <text>CONSIDEREI 20 % DE EVASÃO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4-06-04T16:34:59.91" personId="{6984AC0D-D9AD-4BA8-9A77-03C5804421F1}" id="{4BA17C6D-ADCF-478D-BEC1-2F65E0271AD0}">
    <text>16%  DAS DISCIPLINAS SÃO COMUNS AO CURSO DE GESTÃO</text>
  </threadedComment>
  <threadedComment ref="C9" dT="2024-06-04T16:34:59.91" personId="{6984AC0D-D9AD-4BA8-9A77-03C5804421F1}" id="{3C2D8277-8064-43DF-A9F8-5B704AEC798E}">
    <text>30% DAS DISCIPLINAS SÃO COMUNS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1C35-4737-44E0-B547-3CA9570DED06}">
  <sheetPr>
    <pageSetUpPr fitToPage="1"/>
  </sheetPr>
  <dimension ref="A1:AU68"/>
  <sheetViews>
    <sheetView showGridLines="0" zoomScale="99" zoomScaleNormal="99" zoomScaleSheetLayoutView="100" workbookViewId="0">
      <selection activeCell="H61" sqref="H61"/>
    </sheetView>
  </sheetViews>
  <sheetFormatPr defaultColWidth="40" defaultRowHeight="15.75" x14ac:dyDescent="0.25"/>
  <cols>
    <col min="1" max="1" width="11.28515625" style="19" customWidth="1"/>
    <col min="2" max="2" width="38.7109375" style="19" customWidth="1"/>
    <col min="3" max="3" width="7.5703125" style="19" customWidth="1"/>
    <col min="4" max="4" width="19.7109375" style="32" customWidth="1"/>
    <col min="5" max="5" width="14.28515625" style="19" customWidth="1"/>
    <col min="6" max="6" width="48.7109375" style="19" bestFit="1" customWidth="1"/>
    <col min="7" max="7" width="7.28515625" style="19" customWidth="1"/>
    <col min="8" max="8" width="23.28515625" style="19" customWidth="1"/>
    <col min="9" max="9" width="11.7109375" style="19" customWidth="1"/>
    <col min="10" max="10" width="51" style="32" bestFit="1" customWidth="1"/>
    <col min="11" max="11" width="7.42578125" style="32" bestFit="1" customWidth="1"/>
    <col min="12" max="12" width="20.5703125" style="32" customWidth="1"/>
    <col min="13" max="13" width="11.7109375" style="19" customWidth="1"/>
    <col min="14" max="14" width="42.28515625" style="32" bestFit="1" customWidth="1"/>
    <col min="15" max="15" width="7.42578125" style="32" bestFit="1" customWidth="1"/>
    <col min="16" max="16" width="21.28515625" style="32" customWidth="1"/>
    <col min="17" max="17" width="10.85546875" style="19" customWidth="1"/>
    <col min="18" max="18" width="42.28515625" style="32" bestFit="1" customWidth="1"/>
    <col min="19" max="19" width="7.42578125" style="32" bestFit="1" customWidth="1"/>
    <col min="20" max="20" width="19.85546875" style="32" customWidth="1"/>
    <col min="21" max="21" width="11.140625" style="33" customWidth="1"/>
    <col min="22" max="22" width="52.42578125" style="34" bestFit="1" customWidth="1"/>
    <col min="23" max="23" width="7.42578125" style="34" bestFit="1" customWidth="1"/>
    <col min="24" max="24" width="23" style="34" customWidth="1"/>
    <col min="25" max="16384" width="40" style="19"/>
  </cols>
  <sheetData>
    <row r="1" spans="1:47" s="35" customFormat="1" ht="21" x14ac:dyDescent="0.2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10"/>
    </row>
    <row r="2" spans="1:47" x14ac:dyDescent="0.25">
      <c r="A2" s="115" t="s">
        <v>1</v>
      </c>
      <c r="B2" s="116"/>
      <c r="C2" s="116"/>
      <c r="D2" s="117"/>
      <c r="E2" s="118" t="s">
        <v>46</v>
      </c>
      <c r="F2" s="119"/>
      <c r="G2" s="119"/>
      <c r="H2" s="120"/>
      <c r="I2" s="115" t="s">
        <v>2</v>
      </c>
      <c r="J2" s="116"/>
      <c r="K2" s="116"/>
      <c r="L2" s="117"/>
      <c r="M2" s="118" t="s">
        <v>19</v>
      </c>
      <c r="N2" s="119"/>
      <c r="O2" s="119"/>
      <c r="P2" s="120"/>
      <c r="Q2" s="115" t="s">
        <v>20</v>
      </c>
      <c r="R2" s="116"/>
      <c r="S2" s="116"/>
      <c r="T2" s="117"/>
      <c r="U2" s="105" t="s">
        <v>3</v>
      </c>
      <c r="V2" s="106"/>
      <c r="W2" s="106"/>
      <c r="X2" s="107"/>
    </row>
    <row r="3" spans="1:47" ht="15" customHeight="1" x14ac:dyDescent="0.25">
      <c r="A3" s="4" t="s">
        <v>21</v>
      </c>
      <c r="B3" s="4" t="s">
        <v>22</v>
      </c>
      <c r="C3" s="4" t="s">
        <v>50</v>
      </c>
      <c r="D3" s="4" t="s">
        <v>23</v>
      </c>
      <c r="E3" s="4" t="s">
        <v>21</v>
      </c>
      <c r="F3" s="4" t="s">
        <v>22</v>
      </c>
      <c r="G3" s="4" t="s">
        <v>50</v>
      </c>
      <c r="H3" s="4" t="s">
        <v>23</v>
      </c>
      <c r="I3" s="4" t="s">
        <v>21</v>
      </c>
      <c r="J3" s="4" t="s">
        <v>22</v>
      </c>
      <c r="K3" s="4" t="s">
        <v>50</v>
      </c>
      <c r="L3" s="4" t="s">
        <v>23</v>
      </c>
      <c r="M3" s="4" t="s">
        <v>21</v>
      </c>
      <c r="N3" s="4" t="s">
        <v>22</v>
      </c>
      <c r="O3" s="4" t="s">
        <v>50</v>
      </c>
      <c r="P3" s="4" t="s">
        <v>23</v>
      </c>
      <c r="Q3" s="4" t="s">
        <v>21</v>
      </c>
      <c r="R3" s="4" t="s">
        <v>22</v>
      </c>
      <c r="S3" s="4" t="s">
        <v>50</v>
      </c>
      <c r="T3" s="4" t="s">
        <v>23</v>
      </c>
      <c r="U3" s="4" t="s">
        <v>21</v>
      </c>
      <c r="V3" s="4" t="s">
        <v>22</v>
      </c>
      <c r="W3" s="4" t="s">
        <v>50</v>
      </c>
      <c r="X3" s="4" t="s">
        <v>23</v>
      </c>
    </row>
    <row r="4" spans="1:47" s="20" customFormat="1" ht="15" customHeight="1" x14ac:dyDescent="0.25">
      <c r="A4" s="5"/>
      <c r="B4" s="6" t="s">
        <v>30</v>
      </c>
      <c r="C4" s="6">
        <v>3</v>
      </c>
      <c r="D4" s="6" t="s">
        <v>24</v>
      </c>
      <c r="E4" s="5"/>
      <c r="F4" s="6" t="s">
        <v>30</v>
      </c>
      <c r="G4" s="6">
        <v>3</v>
      </c>
      <c r="H4" s="6" t="s">
        <v>24</v>
      </c>
      <c r="I4" s="5"/>
      <c r="J4" s="6" t="s">
        <v>30</v>
      </c>
      <c r="K4" s="6">
        <v>3</v>
      </c>
      <c r="L4" s="6" t="s">
        <v>24</v>
      </c>
      <c r="M4" s="5"/>
      <c r="N4" s="6" t="s">
        <v>30</v>
      </c>
      <c r="O4" s="6">
        <v>3</v>
      </c>
      <c r="P4" s="6" t="s">
        <v>24</v>
      </c>
      <c r="Q4" s="5"/>
      <c r="R4" s="6" t="s">
        <v>30</v>
      </c>
      <c r="S4" s="6">
        <v>3</v>
      </c>
      <c r="T4" s="6" t="s">
        <v>24</v>
      </c>
      <c r="U4" s="5"/>
      <c r="V4" s="6" t="s">
        <v>30</v>
      </c>
      <c r="W4" s="6">
        <v>3</v>
      </c>
      <c r="X4" s="6" t="s">
        <v>24</v>
      </c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 s="20" customFormat="1" ht="15" customHeight="1" x14ac:dyDescent="0.25">
      <c r="A5" s="5"/>
      <c r="B5" s="6" t="s">
        <v>30</v>
      </c>
      <c r="C5" s="6">
        <v>3</v>
      </c>
      <c r="D5" s="6" t="s">
        <v>24</v>
      </c>
      <c r="E5" s="5"/>
      <c r="F5" s="6" t="s">
        <v>30</v>
      </c>
      <c r="G5" s="6">
        <v>3</v>
      </c>
      <c r="H5" s="6" t="s">
        <v>24</v>
      </c>
      <c r="I5" s="5"/>
      <c r="J5" s="6" t="s">
        <v>30</v>
      </c>
      <c r="K5" s="6">
        <v>3</v>
      </c>
      <c r="L5" s="6" t="s">
        <v>24</v>
      </c>
      <c r="M5" s="5"/>
      <c r="N5" s="6" t="s">
        <v>30</v>
      </c>
      <c r="O5" s="6">
        <v>3</v>
      </c>
      <c r="P5" s="6" t="s">
        <v>24</v>
      </c>
      <c r="Q5" s="5"/>
      <c r="R5" s="6" t="s">
        <v>30</v>
      </c>
      <c r="S5" s="6">
        <v>3</v>
      </c>
      <c r="T5" s="6" t="s">
        <v>24</v>
      </c>
      <c r="U5" s="5"/>
      <c r="V5" s="6" t="s">
        <v>30</v>
      </c>
      <c r="W5" s="6">
        <v>3</v>
      </c>
      <c r="X5" s="6" t="s">
        <v>24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s="20" customFormat="1" ht="15" customHeight="1" x14ac:dyDescent="0.25">
      <c r="A6" s="5"/>
      <c r="B6" s="6" t="s">
        <v>30</v>
      </c>
      <c r="C6" s="6">
        <v>3</v>
      </c>
      <c r="D6" s="6" t="s">
        <v>24</v>
      </c>
      <c r="E6" s="5"/>
      <c r="F6" s="6" t="s">
        <v>30</v>
      </c>
      <c r="G6" s="6">
        <v>3</v>
      </c>
      <c r="H6" s="6" t="s">
        <v>24</v>
      </c>
      <c r="I6" s="5"/>
      <c r="J6" s="6" t="s">
        <v>30</v>
      </c>
      <c r="K6" s="6">
        <v>3</v>
      </c>
      <c r="L6" s="6" t="s">
        <v>24</v>
      </c>
      <c r="M6" s="5"/>
      <c r="N6" s="6" t="s">
        <v>30</v>
      </c>
      <c r="O6" s="6">
        <v>3</v>
      </c>
      <c r="P6" s="6" t="s">
        <v>24</v>
      </c>
      <c r="Q6" s="5"/>
      <c r="R6" s="6" t="s">
        <v>30</v>
      </c>
      <c r="S6" s="6">
        <v>3</v>
      </c>
      <c r="T6" s="6" t="s">
        <v>24</v>
      </c>
      <c r="U6" s="5"/>
      <c r="V6" s="6" t="s">
        <v>30</v>
      </c>
      <c r="W6" s="6">
        <v>3</v>
      </c>
      <c r="X6" s="6" t="s">
        <v>24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s="20" customFormat="1" ht="15" customHeight="1" x14ac:dyDescent="0.25">
      <c r="A7" s="5"/>
      <c r="B7" s="6" t="s">
        <v>30</v>
      </c>
      <c r="C7" s="6">
        <v>3</v>
      </c>
      <c r="D7" s="6" t="s">
        <v>24</v>
      </c>
      <c r="E7" s="5"/>
      <c r="F7" s="6" t="s">
        <v>30</v>
      </c>
      <c r="G7" s="6">
        <v>3</v>
      </c>
      <c r="H7" s="6" t="s">
        <v>24</v>
      </c>
      <c r="I7" s="5"/>
      <c r="J7" s="6" t="s">
        <v>30</v>
      </c>
      <c r="K7" s="6">
        <v>3</v>
      </c>
      <c r="L7" s="6" t="s">
        <v>24</v>
      </c>
      <c r="M7" s="5"/>
      <c r="N7" s="6" t="s">
        <v>30</v>
      </c>
      <c r="O7" s="6">
        <v>3</v>
      </c>
      <c r="P7" s="6" t="s">
        <v>24</v>
      </c>
      <c r="Q7" s="5"/>
      <c r="R7" s="6" t="s">
        <v>30</v>
      </c>
      <c r="S7" s="6">
        <v>3</v>
      </c>
      <c r="T7" s="6" t="s">
        <v>24</v>
      </c>
      <c r="U7" s="5"/>
      <c r="V7" s="6" t="s">
        <v>30</v>
      </c>
      <c r="W7" s="6">
        <v>3</v>
      </c>
      <c r="X7" s="6" t="s">
        <v>24</v>
      </c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s="20" customFormat="1" ht="15" customHeight="1" x14ac:dyDescent="0.25">
      <c r="A8" s="7"/>
      <c r="B8" s="8" t="s">
        <v>31</v>
      </c>
      <c r="C8" s="8">
        <v>3</v>
      </c>
      <c r="D8" s="8" t="s">
        <v>25</v>
      </c>
      <c r="E8" s="7"/>
      <c r="F8" s="8" t="s">
        <v>31</v>
      </c>
      <c r="G8" s="8">
        <v>3</v>
      </c>
      <c r="H8" s="8" t="s">
        <v>25</v>
      </c>
      <c r="I8" s="7"/>
      <c r="J8" s="8" t="s">
        <v>31</v>
      </c>
      <c r="K8" s="8">
        <v>3</v>
      </c>
      <c r="L8" s="8" t="s">
        <v>25</v>
      </c>
      <c r="M8" s="7"/>
      <c r="N8" s="8" t="s">
        <v>31</v>
      </c>
      <c r="O8" s="8">
        <v>3</v>
      </c>
      <c r="P8" s="8" t="s">
        <v>25</v>
      </c>
      <c r="Q8" s="7"/>
      <c r="R8" s="8" t="s">
        <v>31</v>
      </c>
      <c r="S8" s="8">
        <v>3</v>
      </c>
      <c r="T8" s="8" t="s">
        <v>25</v>
      </c>
      <c r="U8" s="7"/>
      <c r="V8" s="8" t="s">
        <v>31</v>
      </c>
      <c r="W8" s="8">
        <v>3</v>
      </c>
      <c r="X8" s="8" t="s">
        <v>25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s="20" customFormat="1" ht="15" customHeight="1" x14ac:dyDescent="0.25">
      <c r="A9" s="7"/>
      <c r="B9" s="8" t="s">
        <v>31</v>
      </c>
      <c r="C9" s="8">
        <v>3</v>
      </c>
      <c r="D9" s="8" t="s">
        <v>25</v>
      </c>
      <c r="E9" s="7"/>
      <c r="F9" s="8" t="s">
        <v>31</v>
      </c>
      <c r="G9" s="8">
        <v>3</v>
      </c>
      <c r="H9" s="8" t="s">
        <v>25</v>
      </c>
      <c r="I9" s="7"/>
      <c r="J9" s="8" t="s">
        <v>31</v>
      </c>
      <c r="K9" s="8">
        <v>3</v>
      </c>
      <c r="L9" s="8" t="s">
        <v>25</v>
      </c>
      <c r="M9" s="7"/>
      <c r="N9" s="8" t="s">
        <v>31</v>
      </c>
      <c r="O9" s="8">
        <v>3</v>
      </c>
      <c r="P9" s="8" t="s">
        <v>25</v>
      </c>
      <c r="Q9" s="7"/>
      <c r="R9" s="8" t="s">
        <v>31</v>
      </c>
      <c r="S9" s="8">
        <v>3</v>
      </c>
      <c r="T9" s="8" t="s">
        <v>25</v>
      </c>
      <c r="U9" s="7"/>
      <c r="V9" s="8" t="s">
        <v>31</v>
      </c>
      <c r="W9" s="8">
        <v>3</v>
      </c>
      <c r="X9" s="8" t="s">
        <v>25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s="20" customFormat="1" ht="15" customHeight="1" x14ac:dyDescent="0.25">
      <c r="A10" s="7"/>
      <c r="B10" s="8" t="s">
        <v>31</v>
      </c>
      <c r="C10" s="8">
        <v>3</v>
      </c>
      <c r="D10" s="8" t="s">
        <v>25</v>
      </c>
      <c r="E10" s="7"/>
      <c r="F10" s="8" t="s">
        <v>31</v>
      </c>
      <c r="G10" s="8">
        <v>3</v>
      </c>
      <c r="H10" s="8" t="s">
        <v>25</v>
      </c>
      <c r="I10" s="7"/>
      <c r="J10" s="8" t="s">
        <v>31</v>
      </c>
      <c r="K10" s="8">
        <v>3</v>
      </c>
      <c r="L10" s="8" t="s">
        <v>25</v>
      </c>
      <c r="M10" s="7"/>
      <c r="N10" s="8" t="s">
        <v>31</v>
      </c>
      <c r="O10" s="8">
        <v>3</v>
      </c>
      <c r="P10" s="8" t="s">
        <v>25</v>
      </c>
      <c r="Q10" s="7"/>
      <c r="R10" s="8" t="s">
        <v>31</v>
      </c>
      <c r="S10" s="8">
        <v>3</v>
      </c>
      <c r="T10" s="8" t="s">
        <v>25</v>
      </c>
      <c r="U10" s="7"/>
      <c r="V10" s="8" t="s">
        <v>31</v>
      </c>
      <c r="W10" s="8">
        <v>3</v>
      </c>
      <c r="X10" s="8" t="s">
        <v>25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s="20" customFormat="1" ht="15" customHeight="1" x14ac:dyDescent="0.25">
      <c r="A11" s="21"/>
      <c r="B11" s="22" t="s">
        <v>32</v>
      </c>
      <c r="C11" s="22">
        <v>3</v>
      </c>
      <c r="D11" s="22" t="s">
        <v>29</v>
      </c>
      <c r="E11" s="21"/>
      <c r="F11" s="22" t="s">
        <v>32</v>
      </c>
      <c r="G11" s="22">
        <v>3</v>
      </c>
      <c r="H11" s="22" t="s">
        <v>29</v>
      </c>
      <c r="I11" s="21"/>
      <c r="J11" s="22" t="s">
        <v>32</v>
      </c>
      <c r="K11" s="22">
        <v>3</v>
      </c>
      <c r="L11" s="22" t="s">
        <v>29</v>
      </c>
      <c r="M11" s="21"/>
      <c r="N11" s="22" t="s">
        <v>32</v>
      </c>
      <c r="O11" s="22">
        <v>3</v>
      </c>
      <c r="P11" s="22" t="s">
        <v>29</v>
      </c>
      <c r="Q11" s="21"/>
      <c r="R11" s="22" t="s">
        <v>32</v>
      </c>
      <c r="S11" s="22">
        <v>3</v>
      </c>
      <c r="T11" s="22" t="s">
        <v>29</v>
      </c>
      <c r="U11" s="21"/>
      <c r="V11" s="22" t="s">
        <v>32</v>
      </c>
      <c r="W11" s="22">
        <v>3</v>
      </c>
      <c r="X11" s="22" t="s">
        <v>29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s="20" customFormat="1" ht="15" customHeight="1" x14ac:dyDescent="0.25">
      <c r="A12" s="21"/>
      <c r="B12" s="22" t="s">
        <v>32</v>
      </c>
      <c r="C12" s="22">
        <v>3</v>
      </c>
      <c r="D12" s="22" t="s">
        <v>29</v>
      </c>
      <c r="E12" s="21"/>
      <c r="F12" s="22" t="s">
        <v>32</v>
      </c>
      <c r="G12" s="22">
        <v>3</v>
      </c>
      <c r="H12" s="22" t="s">
        <v>29</v>
      </c>
      <c r="I12" s="21"/>
      <c r="J12" s="22" t="s">
        <v>32</v>
      </c>
      <c r="K12" s="22">
        <v>3</v>
      </c>
      <c r="L12" s="22" t="s">
        <v>29</v>
      </c>
      <c r="M12" s="21"/>
      <c r="N12" s="22" t="s">
        <v>32</v>
      </c>
      <c r="O12" s="22">
        <v>3</v>
      </c>
      <c r="P12" s="22" t="s">
        <v>29</v>
      </c>
      <c r="Q12" s="21"/>
      <c r="R12" s="22" t="s">
        <v>32</v>
      </c>
      <c r="S12" s="22">
        <v>3</v>
      </c>
      <c r="T12" s="22" t="s">
        <v>29</v>
      </c>
      <c r="U12" s="21"/>
      <c r="V12" s="22" t="s">
        <v>32</v>
      </c>
      <c r="W12" s="22">
        <v>3</v>
      </c>
      <c r="X12" s="22" t="s">
        <v>29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1:47" s="20" customFormat="1" ht="15" customHeight="1" x14ac:dyDescent="0.25">
      <c r="A13" s="21"/>
      <c r="B13" s="22" t="s">
        <v>32</v>
      </c>
      <c r="C13" s="22">
        <v>3</v>
      </c>
      <c r="D13" s="22" t="s">
        <v>29</v>
      </c>
      <c r="E13" s="21"/>
      <c r="F13" s="22" t="s">
        <v>32</v>
      </c>
      <c r="G13" s="22">
        <v>3</v>
      </c>
      <c r="H13" s="22" t="s">
        <v>29</v>
      </c>
      <c r="I13" s="21"/>
      <c r="J13" s="22" t="s">
        <v>32</v>
      </c>
      <c r="K13" s="22">
        <v>3</v>
      </c>
      <c r="L13" s="22" t="s">
        <v>29</v>
      </c>
      <c r="M13" s="21"/>
      <c r="N13" s="22" t="s">
        <v>32</v>
      </c>
      <c r="O13" s="22">
        <v>3</v>
      </c>
      <c r="P13" s="22" t="s">
        <v>29</v>
      </c>
      <c r="Q13" s="21"/>
      <c r="R13" s="22" t="s">
        <v>32</v>
      </c>
      <c r="S13" s="22">
        <v>3</v>
      </c>
      <c r="T13" s="22" t="s">
        <v>29</v>
      </c>
      <c r="U13" s="21"/>
      <c r="V13" s="22" t="s">
        <v>32</v>
      </c>
      <c r="W13" s="22">
        <v>3</v>
      </c>
      <c r="X13" s="22" t="s">
        <v>29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20" customFormat="1" ht="15" customHeight="1" x14ac:dyDescent="0.25">
      <c r="A14" s="21"/>
      <c r="B14" s="22" t="s">
        <v>32</v>
      </c>
      <c r="C14" s="22">
        <v>3</v>
      </c>
      <c r="D14" s="22" t="s">
        <v>29</v>
      </c>
      <c r="E14" s="21"/>
      <c r="F14" s="22" t="s">
        <v>32</v>
      </c>
      <c r="G14" s="22">
        <v>3</v>
      </c>
      <c r="H14" s="22" t="s">
        <v>29</v>
      </c>
      <c r="I14" s="21"/>
      <c r="J14" s="22" t="s">
        <v>32</v>
      </c>
      <c r="K14" s="22">
        <v>3</v>
      </c>
      <c r="L14" s="22" t="s">
        <v>29</v>
      </c>
      <c r="M14" s="21"/>
      <c r="N14" s="22" t="s">
        <v>32</v>
      </c>
      <c r="O14" s="22">
        <v>3</v>
      </c>
      <c r="P14" s="22" t="s">
        <v>29</v>
      </c>
      <c r="Q14" s="21"/>
      <c r="R14" s="22" t="s">
        <v>32</v>
      </c>
      <c r="S14" s="22">
        <v>3</v>
      </c>
      <c r="T14" s="22" t="s">
        <v>29</v>
      </c>
      <c r="U14" s="21"/>
      <c r="V14" s="22" t="s">
        <v>32</v>
      </c>
      <c r="W14" s="22">
        <v>3</v>
      </c>
      <c r="X14" s="22" t="s">
        <v>29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23" customFormat="1" ht="15" customHeight="1" x14ac:dyDescent="0.25">
      <c r="A15" s="21"/>
      <c r="B15" s="22" t="s">
        <v>32</v>
      </c>
      <c r="C15" s="22">
        <v>3</v>
      </c>
      <c r="D15" s="22" t="s">
        <v>29</v>
      </c>
      <c r="E15" s="21"/>
      <c r="F15" s="22" t="s">
        <v>32</v>
      </c>
      <c r="G15" s="22">
        <v>3</v>
      </c>
      <c r="H15" s="22" t="s">
        <v>29</v>
      </c>
      <c r="I15" s="21"/>
      <c r="J15" s="22" t="s">
        <v>32</v>
      </c>
      <c r="K15" s="22">
        <v>3</v>
      </c>
      <c r="L15" s="22" t="s">
        <v>29</v>
      </c>
      <c r="M15" s="21"/>
      <c r="N15" s="22" t="s">
        <v>32</v>
      </c>
      <c r="O15" s="22">
        <v>3</v>
      </c>
      <c r="P15" s="22" t="s">
        <v>29</v>
      </c>
      <c r="Q15" s="21"/>
      <c r="R15" s="22" t="s">
        <v>32</v>
      </c>
      <c r="S15" s="22">
        <v>3</v>
      </c>
      <c r="T15" s="22" t="s">
        <v>29</v>
      </c>
      <c r="U15" s="21"/>
      <c r="V15" s="22" t="s">
        <v>32</v>
      </c>
      <c r="W15" s="22">
        <v>3</v>
      </c>
      <c r="X15" s="22" t="s">
        <v>29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23" customFormat="1" ht="15" customHeight="1" x14ac:dyDescent="0.25">
      <c r="A16" s="13"/>
      <c r="B16" s="17" t="s">
        <v>40</v>
      </c>
      <c r="C16" s="17">
        <v>3</v>
      </c>
      <c r="D16" s="30" t="s">
        <v>25</v>
      </c>
      <c r="E16" s="13"/>
      <c r="F16" s="31" t="str">
        <f>J16</f>
        <v>Gestão de Riscos em Metrologia</v>
      </c>
      <c r="G16" s="31">
        <v>3</v>
      </c>
      <c r="H16" s="31" t="s">
        <v>25</v>
      </c>
      <c r="I16" s="12"/>
      <c r="J16" s="30" t="str">
        <f>B16</f>
        <v>Gestão de Riscos em Metrologia</v>
      </c>
      <c r="K16" s="30">
        <v>3</v>
      </c>
      <c r="L16" s="31" t="s">
        <v>25</v>
      </c>
      <c r="M16" s="12"/>
      <c r="N16" s="30" t="str">
        <f t="shared" ref="N16:N18" si="0">F16</f>
        <v>Gestão de Riscos em Metrologia</v>
      </c>
      <c r="O16" s="30">
        <v>3</v>
      </c>
      <c r="P16" s="31" t="s">
        <v>25</v>
      </c>
      <c r="Q16" s="12"/>
      <c r="R16" s="30" t="str">
        <f t="shared" ref="R16:R18" si="1">J16</f>
        <v>Gestão de Riscos em Metrologia</v>
      </c>
      <c r="S16" s="30">
        <v>3</v>
      </c>
      <c r="T16" s="31" t="s">
        <v>25</v>
      </c>
      <c r="U16" s="12"/>
      <c r="V16" s="30" t="str">
        <f t="shared" ref="V16:V18" si="2">N16</f>
        <v>Gestão de Riscos em Metrologia</v>
      </c>
      <c r="W16" s="30">
        <v>3</v>
      </c>
      <c r="X16" s="31" t="s">
        <v>25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47" s="23" customFormat="1" ht="15" customHeight="1" x14ac:dyDescent="0.25">
      <c r="A17" s="13"/>
      <c r="B17" s="17" t="s">
        <v>40</v>
      </c>
      <c r="C17" s="17">
        <v>3</v>
      </c>
      <c r="D17" s="30" t="s">
        <v>25</v>
      </c>
      <c r="E17" s="13"/>
      <c r="F17" s="31" t="str">
        <f>J17</f>
        <v>Gestão de Riscos em Metrologia</v>
      </c>
      <c r="G17" s="31">
        <v>3</v>
      </c>
      <c r="H17" s="31" t="s">
        <v>25</v>
      </c>
      <c r="I17" s="12"/>
      <c r="J17" s="30" t="str">
        <f>B17</f>
        <v>Gestão de Riscos em Metrologia</v>
      </c>
      <c r="K17" s="30">
        <v>3</v>
      </c>
      <c r="L17" s="31" t="s">
        <v>25</v>
      </c>
      <c r="M17" s="12"/>
      <c r="N17" s="30" t="str">
        <f t="shared" si="0"/>
        <v>Gestão de Riscos em Metrologia</v>
      </c>
      <c r="O17" s="30">
        <v>3</v>
      </c>
      <c r="P17" s="31" t="s">
        <v>25</v>
      </c>
      <c r="Q17" s="12"/>
      <c r="R17" s="30" t="str">
        <f t="shared" si="1"/>
        <v>Gestão de Riscos em Metrologia</v>
      </c>
      <c r="S17" s="30">
        <v>3</v>
      </c>
      <c r="T17" s="31" t="s">
        <v>25</v>
      </c>
      <c r="U17" s="12"/>
      <c r="V17" s="30" t="str">
        <f t="shared" si="2"/>
        <v>Gestão de Riscos em Metrologia</v>
      </c>
      <c r="W17" s="30">
        <v>3</v>
      </c>
      <c r="X17" s="31" t="s">
        <v>25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23" customFormat="1" ht="15" customHeight="1" x14ac:dyDescent="0.25">
      <c r="A18" s="13"/>
      <c r="B18" s="17" t="s">
        <v>40</v>
      </c>
      <c r="C18" s="17">
        <v>3</v>
      </c>
      <c r="D18" s="30" t="s">
        <v>25</v>
      </c>
      <c r="E18" s="13"/>
      <c r="F18" s="31" t="str">
        <f>J18</f>
        <v>Gestão de Riscos em Metrologia</v>
      </c>
      <c r="G18" s="31">
        <v>3</v>
      </c>
      <c r="H18" s="31" t="s">
        <v>25</v>
      </c>
      <c r="I18" s="12"/>
      <c r="J18" s="30" t="str">
        <f>B18</f>
        <v>Gestão de Riscos em Metrologia</v>
      </c>
      <c r="K18" s="30">
        <v>3</v>
      </c>
      <c r="L18" s="31" t="s">
        <v>25</v>
      </c>
      <c r="M18" s="12"/>
      <c r="N18" s="30" t="str">
        <f t="shared" si="0"/>
        <v>Gestão de Riscos em Metrologia</v>
      </c>
      <c r="O18" s="30">
        <v>3</v>
      </c>
      <c r="P18" s="31" t="s">
        <v>25</v>
      </c>
      <c r="Q18" s="12"/>
      <c r="R18" s="30" t="str">
        <f t="shared" si="1"/>
        <v>Gestão de Riscos em Metrologia</v>
      </c>
      <c r="S18" s="30">
        <v>3</v>
      </c>
      <c r="T18" s="31" t="s">
        <v>25</v>
      </c>
      <c r="U18" s="12"/>
      <c r="V18" s="30" t="str">
        <f t="shared" si="2"/>
        <v>Gestão de Riscos em Metrologia</v>
      </c>
      <c r="W18" s="30">
        <v>3</v>
      </c>
      <c r="X18" s="31" t="s">
        <v>25</v>
      </c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ht="15" customHeight="1" x14ac:dyDescent="0.25">
      <c r="A19" s="2"/>
      <c r="B19" s="16" t="s">
        <v>35</v>
      </c>
      <c r="C19" s="16">
        <v>3</v>
      </c>
      <c r="D19" s="15" t="s">
        <v>45</v>
      </c>
      <c r="E19" s="9"/>
      <c r="F19" s="18" t="s">
        <v>4</v>
      </c>
      <c r="G19" s="18">
        <v>3</v>
      </c>
      <c r="H19" s="18" t="s">
        <v>52</v>
      </c>
      <c r="I19" s="9"/>
      <c r="J19" s="18" t="s">
        <v>4</v>
      </c>
      <c r="K19" s="18">
        <v>3</v>
      </c>
      <c r="L19" s="18" t="s">
        <v>52</v>
      </c>
      <c r="M19" s="9"/>
      <c r="N19" s="18" t="s">
        <v>4</v>
      </c>
      <c r="O19" s="18">
        <v>3</v>
      </c>
      <c r="P19" s="18" t="s">
        <v>52</v>
      </c>
      <c r="Q19" s="9"/>
      <c r="R19" s="18" t="s">
        <v>4</v>
      </c>
      <c r="S19" s="18">
        <v>3</v>
      </c>
      <c r="T19" s="18" t="s">
        <v>52</v>
      </c>
      <c r="U19" s="9"/>
      <c r="V19" s="18" t="s">
        <v>4</v>
      </c>
      <c r="W19" s="18">
        <v>3</v>
      </c>
      <c r="X19" s="18" t="s">
        <v>52</v>
      </c>
    </row>
    <row r="20" spans="1:47" ht="15" customHeight="1" x14ac:dyDescent="0.25">
      <c r="A20" s="2"/>
      <c r="B20" s="16" t="s">
        <v>35</v>
      </c>
      <c r="C20" s="16">
        <v>3</v>
      </c>
      <c r="D20" s="15" t="s">
        <v>45</v>
      </c>
      <c r="E20" s="9"/>
      <c r="F20" s="18" t="s">
        <v>4</v>
      </c>
      <c r="G20" s="18">
        <v>3</v>
      </c>
      <c r="H20" s="18" t="s">
        <v>52</v>
      </c>
      <c r="I20" s="9"/>
      <c r="J20" s="18" t="s">
        <v>4</v>
      </c>
      <c r="K20" s="18">
        <v>3</v>
      </c>
      <c r="L20" s="18" t="s">
        <v>52</v>
      </c>
      <c r="M20" s="9"/>
      <c r="N20" s="18" t="s">
        <v>4</v>
      </c>
      <c r="O20" s="18">
        <v>3</v>
      </c>
      <c r="P20" s="18" t="s">
        <v>52</v>
      </c>
      <c r="Q20" s="9"/>
      <c r="R20" s="18" t="s">
        <v>4</v>
      </c>
      <c r="S20" s="18">
        <v>3</v>
      </c>
      <c r="T20" s="18" t="s">
        <v>52</v>
      </c>
      <c r="U20" s="9"/>
      <c r="V20" s="18" t="s">
        <v>4</v>
      </c>
      <c r="W20" s="18">
        <v>3</v>
      </c>
      <c r="X20" s="18" t="s">
        <v>52</v>
      </c>
    </row>
    <row r="21" spans="1:47" ht="15" customHeight="1" x14ac:dyDescent="0.25">
      <c r="A21" s="2"/>
      <c r="B21" s="16" t="s">
        <v>35</v>
      </c>
      <c r="C21" s="16">
        <v>3</v>
      </c>
      <c r="D21" s="15" t="s">
        <v>45</v>
      </c>
      <c r="E21" s="9"/>
      <c r="F21" s="18" t="s">
        <v>4</v>
      </c>
      <c r="G21" s="18">
        <v>3</v>
      </c>
      <c r="H21" s="18" t="s">
        <v>52</v>
      </c>
      <c r="I21" s="9"/>
      <c r="J21" s="18" t="s">
        <v>4</v>
      </c>
      <c r="K21" s="18">
        <v>3</v>
      </c>
      <c r="L21" s="18" t="s">
        <v>52</v>
      </c>
      <c r="M21" s="9"/>
      <c r="N21" s="18" t="s">
        <v>4</v>
      </c>
      <c r="O21" s="18">
        <v>3</v>
      </c>
      <c r="P21" s="18" t="s">
        <v>52</v>
      </c>
      <c r="Q21" s="9"/>
      <c r="R21" s="18" t="s">
        <v>4</v>
      </c>
      <c r="S21" s="18">
        <v>3</v>
      </c>
      <c r="T21" s="18" t="s">
        <v>52</v>
      </c>
      <c r="U21" s="9"/>
      <c r="V21" s="18" t="s">
        <v>4</v>
      </c>
      <c r="W21" s="18">
        <v>3</v>
      </c>
      <c r="X21" s="18" t="s">
        <v>52</v>
      </c>
    </row>
    <row r="22" spans="1:47" ht="15" customHeight="1" x14ac:dyDescent="0.25">
      <c r="A22" s="2"/>
      <c r="B22" s="16" t="s">
        <v>35</v>
      </c>
      <c r="C22" s="16">
        <v>3</v>
      </c>
      <c r="D22" s="15" t="s">
        <v>45</v>
      </c>
      <c r="E22" s="9"/>
      <c r="F22" s="18" t="s">
        <v>4</v>
      </c>
      <c r="G22" s="18">
        <v>3</v>
      </c>
      <c r="H22" s="18" t="s">
        <v>52</v>
      </c>
      <c r="I22" s="9"/>
      <c r="J22" s="18" t="s">
        <v>4</v>
      </c>
      <c r="K22" s="18">
        <v>3</v>
      </c>
      <c r="L22" s="18" t="s">
        <v>52</v>
      </c>
      <c r="M22" s="9"/>
      <c r="N22" s="18" t="s">
        <v>4</v>
      </c>
      <c r="O22" s="18">
        <v>3</v>
      </c>
      <c r="P22" s="18" t="s">
        <v>52</v>
      </c>
      <c r="Q22" s="9"/>
      <c r="R22" s="18" t="s">
        <v>4</v>
      </c>
      <c r="S22" s="18">
        <v>3</v>
      </c>
      <c r="T22" s="18" t="s">
        <v>52</v>
      </c>
      <c r="U22" s="9"/>
      <c r="V22" s="18" t="s">
        <v>4</v>
      </c>
      <c r="W22" s="18">
        <v>3</v>
      </c>
      <c r="X22" s="18" t="s">
        <v>52</v>
      </c>
    </row>
    <row r="23" spans="1:47" s="20" customFormat="1" ht="15" customHeight="1" x14ac:dyDescent="0.25">
      <c r="A23" s="2"/>
      <c r="B23" s="16" t="s">
        <v>35</v>
      </c>
      <c r="C23" s="16">
        <v>3</v>
      </c>
      <c r="D23" s="15" t="s">
        <v>45</v>
      </c>
      <c r="E23" s="44"/>
      <c r="F23" s="45" t="s">
        <v>5</v>
      </c>
      <c r="G23" s="45">
        <v>3</v>
      </c>
      <c r="H23" s="45" t="s">
        <v>25</v>
      </c>
      <c r="I23" s="44"/>
      <c r="J23" s="45" t="s">
        <v>5</v>
      </c>
      <c r="K23" s="45">
        <v>3</v>
      </c>
      <c r="L23" s="45" t="s">
        <v>25</v>
      </c>
      <c r="M23" s="44"/>
      <c r="N23" s="45" t="s">
        <v>5</v>
      </c>
      <c r="O23" s="45">
        <v>3</v>
      </c>
      <c r="P23" s="45" t="s">
        <v>25</v>
      </c>
      <c r="Q23" s="44"/>
      <c r="R23" s="45" t="s">
        <v>5</v>
      </c>
      <c r="S23" s="45">
        <v>3</v>
      </c>
      <c r="T23" s="45" t="s">
        <v>25</v>
      </c>
      <c r="U23" s="44"/>
      <c r="V23" s="45" t="s">
        <v>5</v>
      </c>
      <c r="W23" s="45">
        <v>3</v>
      </c>
      <c r="X23" s="45" t="s">
        <v>25</v>
      </c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s="20" customFormat="1" ht="15" customHeight="1" x14ac:dyDescent="0.25">
      <c r="A24" s="10"/>
      <c r="B24" s="14" t="s">
        <v>36</v>
      </c>
      <c r="C24" s="14">
        <v>3</v>
      </c>
      <c r="D24" s="25" t="s">
        <v>33</v>
      </c>
      <c r="E24" s="44"/>
      <c r="F24" s="45" t="s">
        <v>5</v>
      </c>
      <c r="G24" s="45">
        <v>3</v>
      </c>
      <c r="H24" s="45" t="s">
        <v>25</v>
      </c>
      <c r="I24" s="44"/>
      <c r="J24" s="45" t="s">
        <v>5</v>
      </c>
      <c r="K24" s="45">
        <v>3</v>
      </c>
      <c r="L24" s="45" t="s">
        <v>25</v>
      </c>
      <c r="M24" s="44"/>
      <c r="N24" s="45" t="s">
        <v>5</v>
      </c>
      <c r="O24" s="45">
        <v>3</v>
      </c>
      <c r="P24" s="45" t="s">
        <v>25</v>
      </c>
      <c r="Q24" s="44"/>
      <c r="R24" s="45" t="s">
        <v>5</v>
      </c>
      <c r="S24" s="45">
        <v>3</v>
      </c>
      <c r="T24" s="45" t="s">
        <v>25</v>
      </c>
      <c r="U24" s="44"/>
      <c r="V24" s="45" t="s">
        <v>5</v>
      </c>
      <c r="W24" s="45">
        <v>3</v>
      </c>
      <c r="X24" s="45" t="s">
        <v>25</v>
      </c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 s="20" customFormat="1" ht="15" customHeight="1" x14ac:dyDescent="0.25">
      <c r="A25" s="10"/>
      <c r="B25" s="14" t="s">
        <v>36</v>
      </c>
      <c r="C25" s="14">
        <v>3</v>
      </c>
      <c r="D25" s="25" t="s">
        <v>33</v>
      </c>
      <c r="E25" s="44"/>
      <c r="F25" s="45" t="s">
        <v>5</v>
      </c>
      <c r="G25" s="45">
        <v>3</v>
      </c>
      <c r="H25" s="45" t="s">
        <v>25</v>
      </c>
      <c r="I25" s="44"/>
      <c r="J25" s="45" t="s">
        <v>5</v>
      </c>
      <c r="K25" s="45">
        <v>3</v>
      </c>
      <c r="L25" s="45" t="s">
        <v>25</v>
      </c>
      <c r="M25" s="44"/>
      <c r="N25" s="45" t="s">
        <v>5</v>
      </c>
      <c r="O25" s="45">
        <v>3</v>
      </c>
      <c r="P25" s="45" t="s">
        <v>25</v>
      </c>
      <c r="Q25" s="44"/>
      <c r="R25" s="45" t="s">
        <v>5</v>
      </c>
      <c r="S25" s="45">
        <v>3</v>
      </c>
      <c r="T25" s="45" t="s">
        <v>25</v>
      </c>
      <c r="U25" s="44"/>
      <c r="V25" s="45" t="s">
        <v>5</v>
      </c>
      <c r="W25" s="45">
        <v>3</v>
      </c>
      <c r="X25" s="45" t="s">
        <v>25</v>
      </c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1:47" s="20" customFormat="1" ht="15" customHeight="1" x14ac:dyDescent="0.25">
      <c r="A26" s="10"/>
      <c r="B26" s="14" t="s">
        <v>36</v>
      </c>
      <c r="C26" s="14">
        <v>3</v>
      </c>
      <c r="D26" s="25" t="s">
        <v>33</v>
      </c>
      <c r="E26" s="44"/>
      <c r="F26" s="45" t="s">
        <v>5</v>
      </c>
      <c r="G26" s="45">
        <v>3</v>
      </c>
      <c r="H26" s="45" t="s">
        <v>25</v>
      </c>
      <c r="I26" s="44"/>
      <c r="J26" s="45" t="s">
        <v>5</v>
      </c>
      <c r="K26" s="45">
        <v>3</v>
      </c>
      <c r="L26" s="45" t="s">
        <v>25</v>
      </c>
      <c r="M26" s="44"/>
      <c r="N26" s="45" t="s">
        <v>5</v>
      </c>
      <c r="O26" s="45">
        <v>3</v>
      </c>
      <c r="P26" s="45" t="s">
        <v>25</v>
      </c>
      <c r="Q26" s="44"/>
      <c r="R26" s="45" t="s">
        <v>5</v>
      </c>
      <c r="S26" s="45">
        <v>3</v>
      </c>
      <c r="T26" s="45" t="s">
        <v>25</v>
      </c>
      <c r="U26" s="44"/>
      <c r="V26" s="45" t="s">
        <v>5</v>
      </c>
      <c r="W26" s="45">
        <v>3</v>
      </c>
      <c r="X26" s="45" t="s">
        <v>25</v>
      </c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1:47" s="20" customFormat="1" ht="15" customHeight="1" x14ac:dyDescent="0.25">
      <c r="A27" s="10"/>
      <c r="B27" s="14" t="s">
        <v>36</v>
      </c>
      <c r="C27" s="14">
        <v>3</v>
      </c>
      <c r="D27" s="25" t="s">
        <v>33</v>
      </c>
      <c r="E27" s="37"/>
      <c r="F27" s="37" t="s">
        <v>10</v>
      </c>
      <c r="G27" s="37">
        <v>3</v>
      </c>
      <c r="H27" s="37" t="s">
        <v>26</v>
      </c>
      <c r="I27" s="50"/>
      <c r="J27" s="22" t="s">
        <v>6</v>
      </c>
      <c r="K27" s="22">
        <v>3</v>
      </c>
      <c r="L27" s="22"/>
      <c r="M27" s="50"/>
      <c r="N27" s="22" t="s">
        <v>6</v>
      </c>
      <c r="O27" s="22">
        <v>3</v>
      </c>
      <c r="P27" s="22"/>
      <c r="Q27" s="50"/>
      <c r="R27" s="22" t="s">
        <v>6</v>
      </c>
      <c r="S27" s="22">
        <v>3</v>
      </c>
      <c r="T27" s="22"/>
      <c r="U27" s="50"/>
      <c r="V27" s="22" t="s">
        <v>6</v>
      </c>
      <c r="W27" s="22">
        <v>3</v>
      </c>
      <c r="X27" s="22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1:47" s="20" customFormat="1" ht="15" customHeight="1" x14ac:dyDescent="0.25">
      <c r="A28" s="10"/>
      <c r="B28" s="14" t="s">
        <v>36</v>
      </c>
      <c r="C28" s="14">
        <v>3</v>
      </c>
      <c r="D28" s="25" t="s">
        <v>33</v>
      </c>
      <c r="E28" s="37"/>
      <c r="F28" s="37" t="s">
        <v>10</v>
      </c>
      <c r="G28" s="37">
        <v>3</v>
      </c>
      <c r="H28" s="37" t="s">
        <v>26</v>
      </c>
      <c r="I28" s="50"/>
      <c r="J28" s="22" t="s">
        <v>6</v>
      </c>
      <c r="K28" s="22">
        <v>3</v>
      </c>
      <c r="L28" s="22"/>
      <c r="M28" s="50"/>
      <c r="N28" s="22" t="s">
        <v>6</v>
      </c>
      <c r="O28" s="22">
        <v>3</v>
      </c>
      <c r="P28" s="22"/>
      <c r="Q28" s="50"/>
      <c r="R28" s="22" t="s">
        <v>6</v>
      </c>
      <c r="S28" s="22">
        <v>3</v>
      </c>
      <c r="T28" s="22"/>
      <c r="U28" s="50"/>
      <c r="V28" s="22" t="s">
        <v>6</v>
      </c>
      <c r="W28" s="22">
        <v>3</v>
      </c>
      <c r="X28" s="22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1:47" s="20" customFormat="1" ht="15" customHeight="1" x14ac:dyDescent="0.25">
      <c r="A29" s="2"/>
      <c r="B29" s="16" t="s">
        <v>37</v>
      </c>
      <c r="C29" s="16">
        <v>3</v>
      </c>
      <c r="D29" s="26" t="s">
        <v>24</v>
      </c>
      <c r="E29" s="37"/>
      <c r="F29" s="37" t="s">
        <v>10</v>
      </c>
      <c r="G29" s="37">
        <v>3</v>
      </c>
      <c r="H29" s="37" t="s">
        <v>26</v>
      </c>
      <c r="I29" s="50"/>
      <c r="J29" s="22" t="s">
        <v>6</v>
      </c>
      <c r="K29" s="22">
        <v>3</v>
      </c>
      <c r="L29" s="22"/>
      <c r="M29" s="50"/>
      <c r="N29" s="22" t="s">
        <v>6</v>
      </c>
      <c r="O29" s="22">
        <v>3</v>
      </c>
      <c r="P29" s="22"/>
      <c r="Q29" s="50"/>
      <c r="R29" s="22" t="s">
        <v>6</v>
      </c>
      <c r="S29" s="22">
        <v>3</v>
      </c>
      <c r="T29" s="22"/>
      <c r="U29" s="50"/>
      <c r="V29" s="22" t="s">
        <v>6</v>
      </c>
      <c r="W29" s="22">
        <v>3</v>
      </c>
      <c r="X29" s="22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1:47" s="20" customFormat="1" ht="15" customHeight="1" x14ac:dyDescent="0.25">
      <c r="A30" s="2"/>
      <c r="B30" s="16" t="s">
        <v>37</v>
      </c>
      <c r="C30" s="16">
        <v>3</v>
      </c>
      <c r="D30" s="26" t="s">
        <v>24</v>
      </c>
      <c r="E30" s="37"/>
      <c r="F30" s="37" t="s">
        <v>10</v>
      </c>
      <c r="G30" s="37">
        <v>3</v>
      </c>
      <c r="H30" s="37" t="s">
        <v>26</v>
      </c>
      <c r="I30" s="50"/>
      <c r="J30" s="22" t="s">
        <v>6</v>
      </c>
      <c r="K30" s="22">
        <v>3</v>
      </c>
      <c r="L30" s="22"/>
      <c r="M30" s="50"/>
      <c r="N30" s="22" t="s">
        <v>6</v>
      </c>
      <c r="O30" s="22">
        <v>3</v>
      </c>
      <c r="P30" s="22"/>
      <c r="Q30" s="50"/>
      <c r="R30" s="22" t="s">
        <v>6</v>
      </c>
      <c r="S30" s="22">
        <v>3</v>
      </c>
      <c r="T30" s="22"/>
      <c r="U30" s="50"/>
      <c r="V30" s="22" t="s">
        <v>6</v>
      </c>
      <c r="W30" s="22">
        <v>3</v>
      </c>
      <c r="X30" s="22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1:47" s="20" customFormat="1" ht="15" customHeight="1" x14ac:dyDescent="0.25">
      <c r="A31" s="2"/>
      <c r="B31" s="16" t="s">
        <v>37</v>
      </c>
      <c r="C31" s="16">
        <v>3</v>
      </c>
      <c r="D31" s="26" t="s">
        <v>24</v>
      </c>
      <c r="E31" s="46"/>
      <c r="F31" s="47" t="s">
        <v>14</v>
      </c>
      <c r="G31" s="47">
        <v>3</v>
      </c>
      <c r="H31" s="29" t="s">
        <v>53</v>
      </c>
      <c r="I31" s="43"/>
      <c r="J31" s="42" t="s">
        <v>7</v>
      </c>
      <c r="K31" s="42">
        <v>3</v>
      </c>
      <c r="L31" s="42"/>
      <c r="M31" s="43"/>
      <c r="N31" s="42" t="s">
        <v>7</v>
      </c>
      <c r="O31" s="42">
        <v>3</v>
      </c>
      <c r="P31" s="42"/>
      <c r="Q31" s="43"/>
      <c r="R31" s="42" t="s">
        <v>7</v>
      </c>
      <c r="S31" s="42">
        <v>3</v>
      </c>
      <c r="T31" s="42"/>
      <c r="U31" s="67"/>
      <c r="V31" s="18" t="s">
        <v>60</v>
      </c>
      <c r="W31" s="18">
        <v>3</v>
      </c>
      <c r="X31" s="18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1:47" s="20" customFormat="1" ht="15" customHeight="1" x14ac:dyDescent="0.25">
      <c r="A32" s="2"/>
      <c r="B32" s="16" t="s">
        <v>37</v>
      </c>
      <c r="C32" s="16">
        <v>3</v>
      </c>
      <c r="D32" s="26" t="s">
        <v>24</v>
      </c>
      <c r="E32" s="46"/>
      <c r="F32" s="47" t="s">
        <v>14</v>
      </c>
      <c r="G32" s="47">
        <v>3</v>
      </c>
      <c r="H32" s="29" t="s">
        <v>53</v>
      </c>
      <c r="I32" s="43"/>
      <c r="J32" s="42" t="s">
        <v>7</v>
      </c>
      <c r="K32" s="42">
        <v>3</v>
      </c>
      <c r="L32" s="42"/>
      <c r="M32" s="43"/>
      <c r="N32" s="42" t="s">
        <v>7</v>
      </c>
      <c r="O32" s="42">
        <v>3</v>
      </c>
      <c r="P32" s="42"/>
      <c r="Q32" s="43"/>
      <c r="R32" s="42" t="s">
        <v>7</v>
      </c>
      <c r="S32" s="42">
        <v>3</v>
      </c>
      <c r="T32" s="42"/>
      <c r="U32" s="67"/>
      <c r="V32" s="18" t="s">
        <v>60</v>
      </c>
      <c r="W32" s="18">
        <v>3</v>
      </c>
      <c r="X32" s="18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1:47" s="23" customFormat="1" ht="15" customHeight="1" x14ac:dyDescent="0.25">
      <c r="A33" s="2"/>
      <c r="B33" s="16" t="s">
        <v>37</v>
      </c>
      <c r="C33" s="16">
        <v>3</v>
      </c>
      <c r="D33" s="26" t="s">
        <v>24</v>
      </c>
      <c r="E33" s="46"/>
      <c r="F33" s="47" t="s">
        <v>14</v>
      </c>
      <c r="G33" s="47">
        <v>3</v>
      </c>
      <c r="H33" s="29" t="s">
        <v>53</v>
      </c>
      <c r="I33" s="43"/>
      <c r="J33" s="42" t="s">
        <v>7</v>
      </c>
      <c r="K33" s="42">
        <v>3</v>
      </c>
      <c r="L33" s="42"/>
      <c r="M33" s="43"/>
      <c r="N33" s="42" t="s">
        <v>7</v>
      </c>
      <c r="O33" s="42">
        <v>3</v>
      </c>
      <c r="P33" s="42"/>
      <c r="Q33" s="43"/>
      <c r="R33" s="42" t="s">
        <v>7</v>
      </c>
      <c r="S33" s="42">
        <v>3</v>
      </c>
      <c r="T33" s="42"/>
      <c r="U33" s="67"/>
      <c r="V33" s="18" t="s">
        <v>60</v>
      </c>
      <c r="W33" s="18">
        <v>3</v>
      </c>
      <c r="X33" s="18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1:47" s="23" customFormat="1" ht="15" customHeight="1" x14ac:dyDescent="0.25">
      <c r="A34" s="10"/>
      <c r="B34" s="14" t="s">
        <v>38</v>
      </c>
      <c r="C34" s="14">
        <v>3</v>
      </c>
      <c r="D34" s="25" t="s">
        <v>29</v>
      </c>
      <c r="E34" s="46"/>
      <c r="F34" s="47" t="s">
        <v>14</v>
      </c>
      <c r="G34" s="47">
        <v>3</v>
      </c>
      <c r="H34" s="29" t="s">
        <v>53</v>
      </c>
      <c r="I34" s="43"/>
      <c r="J34" s="42" t="s">
        <v>7</v>
      </c>
      <c r="K34" s="42">
        <v>3</v>
      </c>
      <c r="L34" s="42"/>
      <c r="M34" s="43"/>
      <c r="N34" s="42" t="s">
        <v>7</v>
      </c>
      <c r="O34" s="42">
        <v>3</v>
      </c>
      <c r="P34" s="42"/>
      <c r="Q34" s="43"/>
      <c r="R34" s="42" t="s">
        <v>7</v>
      </c>
      <c r="S34" s="42">
        <v>3</v>
      </c>
      <c r="T34" s="42"/>
      <c r="U34" s="67"/>
      <c r="V34" s="18" t="s">
        <v>60</v>
      </c>
      <c r="W34" s="18">
        <v>3</v>
      </c>
      <c r="X34" s="18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s="23" customFormat="1" ht="15" customHeight="1" x14ac:dyDescent="0.25">
      <c r="A35" s="10"/>
      <c r="B35" s="14" t="s">
        <v>38</v>
      </c>
      <c r="C35" s="14">
        <v>3</v>
      </c>
      <c r="D35" s="25" t="s">
        <v>29</v>
      </c>
      <c r="E35" s="68"/>
      <c r="F35" s="69"/>
      <c r="G35" s="69"/>
      <c r="H35" s="70"/>
      <c r="I35" s="51"/>
      <c r="J35" s="52" t="s">
        <v>8</v>
      </c>
      <c r="K35" s="52">
        <v>3</v>
      </c>
      <c r="L35" s="52"/>
      <c r="M35" s="51"/>
      <c r="N35" s="52" t="s">
        <v>8</v>
      </c>
      <c r="O35" s="52">
        <v>3</v>
      </c>
      <c r="P35" s="52"/>
      <c r="Q35" s="51"/>
      <c r="R35" s="52" t="s">
        <v>8</v>
      </c>
      <c r="S35" s="52">
        <v>3</v>
      </c>
      <c r="T35" s="52"/>
      <c r="U35" s="24"/>
      <c r="V35" s="24" t="s">
        <v>61</v>
      </c>
      <c r="W35" s="24">
        <v>3</v>
      </c>
      <c r="X35" s="24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s="23" customFormat="1" ht="15" customHeight="1" x14ac:dyDescent="0.25">
      <c r="A36" s="10"/>
      <c r="B36" s="14" t="s">
        <v>38</v>
      </c>
      <c r="C36" s="14">
        <v>3</v>
      </c>
      <c r="D36" s="25" t="s">
        <v>29</v>
      </c>
      <c r="E36" s="1"/>
      <c r="F36" s="37" t="s">
        <v>47</v>
      </c>
      <c r="G36" s="38">
        <v>3</v>
      </c>
      <c r="H36" s="38" t="s">
        <v>27</v>
      </c>
      <c r="I36" s="51"/>
      <c r="J36" s="52" t="s">
        <v>8</v>
      </c>
      <c r="K36" s="52">
        <v>3</v>
      </c>
      <c r="L36" s="52"/>
      <c r="M36" s="51"/>
      <c r="N36" s="52" t="s">
        <v>8</v>
      </c>
      <c r="O36" s="52">
        <v>3</v>
      </c>
      <c r="P36" s="52"/>
      <c r="Q36" s="51"/>
      <c r="R36" s="52" t="s">
        <v>8</v>
      </c>
      <c r="S36" s="52">
        <v>3</v>
      </c>
      <c r="T36" s="52"/>
      <c r="U36" s="24"/>
      <c r="V36" s="24" t="s">
        <v>61</v>
      </c>
      <c r="W36" s="24">
        <v>3</v>
      </c>
      <c r="X36" s="24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47" s="23" customFormat="1" ht="15" customHeight="1" x14ac:dyDescent="0.25">
      <c r="A37" s="10"/>
      <c r="B37" s="14" t="s">
        <v>38</v>
      </c>
      <c r="C37" s="14">
        <v>3</v>
      </c>
      <c r="D37" s="25" t="s">
        <v>29</v>
      </c>
      <c r="E37" s="1"/>
      <c r="F37" s="37" t="s">
        <v>47</v>
      </c>
      <c r="G37" s="38">
        <v>3</v>
      </c>
      <c r="H37" s="38" t="s">
        <v>27</v>
      </c>
      <c r="I37" s="51"/>
      <c r="J37" s="52" t="s">
        <v>8</v>
      </c>
      <c r="K37" s="52">
        <v>3</v>
      </c>
      <c r="L37" s="52"/>
      <c r="M37" s="51"/>
      <c r="N37" s="52" t="s">
        <v>8</v>
      </c>
      <c r="O37" s="52">
        <v>3</v>
      </c>
      <c r="P37" s="52"/>
      <c r="Q37" s="51"/>
      <c r="R37" s="52" t="s">
        <v>8</v>
      </c>
      <c r="S37" s="52">
        <v>3</v>
      </c>
      <c r="T37" s="52"/>
      <c r="U37" s="24"/>
      <c r="V37" s="24" t="s">
        <v>61</v>
      </c>
      <c r="W37" s="24">
        <v>3</v>
      </c>
      <c r="X37" s="24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s="23" customFormat="1" ht="15" customHeight="1" x14ac:dyDescent="0.25">
      <c r="A38" s="27"/>
      <c r="B38" s="14" t="s">
        <v>38</v>
      </c>
      <c r="C38" s="14">
        <v>3</v>
      </c>
      <c r="D38" s="25" t="s">
        <v>29</v>
      </c>
      <c r="E38" s="1"/>
      <c r="F38" s="37" t="s">
        <v>47</v>
      </c>
      <c r="G38" s="38">
        <v>3</v>
      </c>
      <c r="H38" s="38" t="s">
        <v>27</v>
      </c>
      <c r="I38" s="51"/>
      <c r="J38" s="52" t="s">
        <v>8</v>
      </c>
      <c r="K38" s="52">
        <v>3</v>
      </c>
      <c r="L38" s="52"/>
      <c r="M38" s="51"/>
      <c r="N38" s="52" t="s">
        <v>8</v>
      </c>
      <c r="O38" s="52">
        <v>3</v>
      </c>
      <c r="P38" s="52"/>
      <c r="Q38" s="51"/>
      <c r="R38" s="52" t="s">
        <v>8</v>
      </c>
      <c r="S38" s="52">
        <v>3</v>
      </c>
      <c r="T38" s="52"/>
      <c r="U38" s="24"/>
      <c r="V38" s="24" t="s">
        <v>61</v>
      </c>
      <c r="W38" s="24">
        <v>3</v>
      </c>
      <c r="X38" s="24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1:47" s="23" customFormat="1" ht="15" customHeight="1" x14ac:dyDescent="0.25">
      <c r="A39" s="11"/>
      <c r="B39" s="16" t="s">
        <v>39</v>
      </c>
      <c r="C39" s="16">
        <v>3</v>
      </c>
      <c r="D39" s="15" t="s">
        <v>29</v>
      </c>
      <c r="E39" s="46"/>
      <c r="F39" s="48" t="s">
        <v>28</v>
      </c>
      <c r="G39" s="48">
        <v>3</v>
      </c>
      <c r="H39" s="49" t="s">
        <v>54</v>
      </c>
      <c r="I39" s="51"/>
      <c r="J39" s="52" t="s">
        <v>8</v>
      </c>
      <c r="K39" s="52">
        <v>3</v>
      </c>
      <c r="L39" s="52"/>
      <c r="M39" s="51"/>
      <c r="N39" s="52" t="s">
        <v>8</v>
      </c>
      <c r="O39" s="52">
        <v>3</v>
      </c>
      <c r="P39" s="52"/>
      <c r="Q39" s="51"/>
      <c r="R39" s="52" t="s">
        <v>8</v>
      </c>
      <c r="S39" s="52">
        <v>3</v>
      </c>
      <c r="T39" s="52"/>
      <c r="U39" s="3"/>
      <c r="V39" s="28"/>
      <c r="W39" s="28"/>
      <c r="X39" s="28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s="23" customFormat="1" ht="15" customHeight="1" x14ac:dyDescent="0.25">
      <c r="A40" s="11"/>
      <c r="B40" s="16" t="s">
        <v>39</v>
      </c>
      <c r="C40" s="16">
        <v>3</v>
      </c>
      <c r="D40" s="15" t="s">
        <v>29</v>
      </c>
      <c r="E40" s="46"/>
      <c r="F40" s="48" t="s">
        <v>28</v>
      </c>
      <c r="G40" s="48">
        <v>3</v>
      </c>
      <c r="H40" s="49" t="s">
        <v>54</v>
      </c>
      <c r="I40" s="54"/>
      <c r="J40" s="55" t="s">
        <v>11</v>
      </c>
      <c r="K40" s="55">
        <v>3</v>
      </c>
      <c r="L40" s="55"/>
      <c r="M40" s="56"/>
      <c r="N40" s="55" t="s">
        <v>11</v>
      </c>
      <c r="O40" s="55">
        <v>3</v>
      </c>
      <c r="P40" s="55"/>
      <c r="Q40" s="57"/>
      <c r="R40" s="55" t="s">
        <v>11</v>
      </c>
      <c r="S40" s="55">
        <v>3</v>
      </c>
      <c r="T40" s="55"/>
      <c r="U40" s="57"/>
      <c r="V40" s="55" t="s">
        <v>11</v>
      </c>
      <c r="W40" s="55">
        <v>3</v>
      </c>
      <c r="X40" s="55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47" s="23" customFormat="1" ht="15" customHeight="1" x14ac:dyDescent="0.25">
      <c r="A41" s="11"/>
      <c r="B41" s="16" t="s">
        <v>39</v>
      </c>
      <c r="C41" s="16">
        <v>3</v>
      </c>
      <c r="D41" s="15" t="s">
        <v>29</v>
      </c>
      <c r="E41" s="46"/>
      <c r="F41" s="48" t="s">
        <v>28</v>
      </c>
      <c r="G41" s="48">
        <v>3</v>
      </c>
      <c r="H41" s="49" t="s">
        <v>54</v>
      </c>
      <c r="I41" s="54"/>
      <c r="J41" s="55" t="s">
        <v>11</v>
      </c>
      <c r="K41" s="55">
        <v>3</v>
      </c>
      <c r="L41" s="55"/>
      <c r="M41" s="56"/>
      <c r="N41" s="55" t="s">
        <v>11</v>
      </c>
      <c r="O41" s="55">
        <v>3</v>
      </c>
      <c r="P41" s="55"/>
      <c r="Q41" s="57"/>
      <c r="R41" s="55" t="s">
        <v>11</v>
      </c>
      <c r="S41" s="55">
        <v>3</v>
      </c>
      <c r="T41" s="55"/>
      <c r="U41" s="57"/>
      <c r="V41" s="55" t="s">
        <v>11</v>
      </c>
      <c r="W41" s="55">
        <v>3</v>
      </c>
      <c r="X41" s="55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47" s="23" customFormat="1" ht="15" customHeight="1" x14ac:dyDescent="0.25">
      <c r="A42" s="2"/>
      <c r="B42" s="16" t="s">
        <v>39</v>
      </c>
      <c r="C42" s="16">
        <v>3</v>
      </c>
      <c r="D42" s="15" t="s">
        <v>29</v>
      </c>
      <c r="E42" s="46"/>
      <c r="F42" s="48" t="s">
        <v>28</v>
      </c>
      <c r="G42" s="48">
        <v>3</v>
      </c>
      <c r="H42" s="49" t="s">
        <v>54</v>
      </c>
      <c r="I42" s="54"/>
      <c r="J42" s="55" t="s">
        <v>11</v>
      </c>
      <c r="K42" s="55">
        <v>3</v>
      </c>
      <c r="L42" s="55"/>
      <c r="M42" s="56"/>
      <c r="N42" s="55" t="s">
        <v>11</v>
      </c>
      <c r="O42" s="55">
        <v>3</v>
      </c>
      <c r="P42" s="55"/>
      <c r="Q42" s="57"/>
      <c r="R42" s="55" t="s">
        <v>11</v>
      </c>
      <c r="S42" s="55">
        <v>3</v>
      </c>
      <c r="T42" s="55"/>
      <c r="U42" s="57"/>
      <c r="V42" s="55" t="s">
        <v>11</v>
      </c>
      <c r="W42" s="55">
        <v>3</v>
      </c>
      <c r="X42" s="55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ht="15" customHeight="1" x14ac:dyDescent="0.25">
      <c r="A43" s="2"/>
      <c r="B43" s="16" t="s">
        <v>39</v>
      </c>
      <c r="C43" s="16">
        <v>3</v>
      </c>
      <c r="D43" s="15" t="s">
        <v>29</v>
      </c>
      <c r="E43" s="1"/>
      <c r="F43" s="15" t="s">
        <v>48</v>
      </c>
      <c r="G43" s="40">
        <v>3</v>
      </c>
      <c r="H43" s="15" t="s">
        <v>55</v>
      </c>
      <c r="I43" s="65"/>
      <c r="J43" s="64" t="s">
        <v>56</v>
      </c>
      <c r="K43" s="64">
        <v>3</v>
      </c>
      <c r="L43" s="64"/>
      <c r="M43" s="1"/>
      <c r="N43" s="15" t="s">
        <v>12</v>
      </c>
      <c r="O43" s="15">
        <v>3</v>
      </c>
      <c r="P43" s="15"/>
      <c r="Q43" s="63"/>
      <c r="R43" s="64" t="s">
        <v>13</v>
      </c>
      <c r="S43" s="64">
        <v>3</v>
      </c>
      <c r="T43" s="64"/>
      <c r="U43" s="1"/>
      <c r="V43" s="15" t="s">
        <v>9</v>
      </c>
      <c r="W43" s="15">
        <v>3</v>
      </c>
      <c r="X43" s="15"/>
    </row>
    <row r="44" spans="1:47" ht="15" customHeight="1" x14ac:dyDescent="0.25">
      <c r="A44" s="1"/>
      <c r="B44" s="16" t="s">
        <v>39</v>
      </c>
      <c r="C44" s="16">
        <v>3</v>
      </c>
      <c r="D44" s="15" t="s">
        <v>29</v>
      </c>
      <c r="E44" s="1"/>
      <c r="F44" s="15" t="s">
        <v>48</v>
      </c>
      <c r="G44" s="40">
        <v>3</v>
      </c>
      <c r="H44" s="15" t="s">
        <v>55</v>
      </c>
      <c r="I44" s="65"/>
      <c r="J44" s="64" t="s">
        <v>56</v>
      </c>
      <c r="K44" s="64">
        <v>3</v>
      </c>
      <c r="L44" s="64"/>
      <c r="M44" s="1"/>
      <c r="N44" s="15" t="s">
        <v>12</v>
      </c>
      <c r="O44" s="15">
        <v>3</v>
      </c>
      <c r="P44" s="15"/>
      <c r="Q44" s="63"/>
      <c r="R44" s="64" t="s">
        <v>13</v>
      </c>
      <c r="S44" s="64">
        <v>3</v>
      </c>
      <c r="T44" s="64"/>
      <c r="U44" s="1"/>
      <c r="V44" s="15" t="s">
        <v>9</v>
      </c>
      <c r="W44" s="15">
        <v>3</v>
      </c>
      <c r="X44" s="15"/>
    </row>
    <row r="45" spans="1:47" ht="15" customHeight="1" x14ac:dyDescent="0.25">
      <c r="A45" s="14"/>
      <c r="B45" s="14" t="s">
        <v>41</v>
      </c>
      <c r="C45" s="14">
        <v>3</v>
      </c>
      <c r="D45" s="14" t="s">
        <v>34</v>
      </c>
      <c r="E45" s="1"/>
      <c r="F45" s="15" t="s">
        <v>48</v>
      </c>
      <c r="G45" s="40">
        <v>3</v>
      </c>
      <c r="H45" s="15" t="s">
        <v>55</v>
      </c>
      <c r="I45" s="65"/>
      <c r="J45" s="64" t="s">
        <v>56</v>
      </c>
      <c r="K45" s="64">
        <v>3</v>
      </c>
      <c r="L45" s="64"/>
      <c r="M45" s="1"/>
      <c r="N45" s="15" t="s">
        <v>12</v>
      </c>
      <c r="O45" s="15">
        <v>3</v>
      </c>
      <c r="P45" s="15"/>
      <c r="Q45" s="63"/>
      <c r="R45" s="64" t="s">
        <v>13</v>
      </c>
      <c r="S45" s="64">
        <v>3</v>
      </c>
      <c r="T45" s="64"/>
      <c r="U45" s="1"/>
      <c r="V45" s="15" t="s">
        <v>9</v>
      </c>
      <c r="W45" s="15">
        <v>3</v>
      </c>
      <c r="X45" s="15"/>
    </row>
    <row r="46" spans="1:47" ht="15" customHeight="1" x14ac:dyDescent="0.25">
      <c r="A46" s="14"/>
      <c r="B46" s="14" t="s">
        <v>41</v>
      </c>
      <c r="C46" s="14">
        <v>3</v>
      </c>
      <c r="D46" s="14" t="s">
        <v>34</v>
      </c>
      <c r="E46" s="1"/>
      <c r="F46" s="15" t="s">
        <v>48</v>
      </c>
      <c r="G46" s="40">
        <v>3</v>
      </c>
      <c r="H46" s="15" t="s">
        <v>55</v>
      </c>
      <c r="I46" s="5"/>
      <c r="J46" s="58" t="s">
        <v>58</v>
      </c>
      <c r="K46" s="58">
        <v>3</v>
      </c>
      <c r="L46" s="58"/>
      <c r="M46" s="59"/>
      <c r="N46" s="59" t="s">
        <v>15</v>
      </c>
      <c r="O46" s="59">
        <v>3</v>
      </c>
      <c r="P46" s="59"/>
      <c r="Q46" s="46"/>
      <c r="R46" s="29" t="s">
        <v>16</v>
      </c>
      <c r="S46" s="29">
        <v>3</v>
      </c>
      <c r="T46" s="29"/>
      <c r="U46" s="66"/>
      <c r="V46" s="42" t="s">
        <v>62</v>
      </c>
      <c r="W46" s="42">
        <v>3</v>
      </c>
      <c r="X46" s="42"/>
    </row>
    <row r="47" spans="1:47" ht="15" customHeight="1" x14ac:dyDescent="0.25">
      <c r="A47" s="14"/>
      <c r="B47" s="14" t="s">
        <v>41</v>
      </c>
      <c r="C47" s="14">
        <v>3</v>
      </c>
      <c r="D47" s="14" t="s">
        <v>34</v>
      </c>
      <c r="E47" s="46"/>
      <c r="F47" s="29" t="s">
        <v>44</v>
      </c>
      <c r="G47" s="29">
        <v>3</v>
      </c>
      <c r="H47" s="49" t="s">
        <v>25</v>
      </c>
      <c r="I47" s="5"/>
      <c r="J47" s="58" t="s">
        <v>58</v>
      </c>
      <c r="K47" s="58">
        <v>3</v>
      </c>
      <c r="L47" s="58"/>
      <c r="M47" s="59"/>
      <c r="N47" s="59" t="s">
        <v>15</v>
      </c>
      <c r="O47" s="59">
        <v>3</v>
      </c>
      <c r="P47" s="59"/>
      <c r="Q47" s="46"/>
      <c r="R47" s="29" t="s">
        <v>16</v>
      </c>
      <c r="S47" s="29">
        <v>3</v>
      </c>
      <c r="T47" s="29"/>
      <c r="U47" s="66"/>
      <c r="V47" s="42" t="s">
        <v>62</v>
      </c>
      <c r="W47" s="42">
        <v>3</v>
      </c>
      <c r="X47" s="42"/>
    </row>
    <row r="48" spans="1:47" ht="15" customHeight="1" x14ac:dyDescent="0.25">
      <c r="A48" s="14"/>
      <c r="B48" s="14" t="s">
        <v>41</v>
      </c>
      <c r="C48" s="14">
        <v>3</v>
      </c>
      <c r="D48" s="14" t="s">
        <v>34</v>
      </c>
      <c r="E48" s="46"/>
      <c r="F48" s="29" t="s">
        <v>44</v>
      </c>
      <c r="G48" s="29">
        <v>3</v>
      </c>
      <c r="H48" s="49" t="s">
        <v>25</v>
      </c>
      <c r="I48" s="5"/>
      <c r="J48" s="58" t="s">
        <v>58</v>
      </c>
      <c r="K48" s="58">
        <v>3</v>
      </c>
      <c r="L48" s="58"/>
      <c r="M48" s="59"/>
      <c r="N48" s="59" t="s">
        <v>15</v>
      </c>
      <c r="O48" s="59">
        <v>3</v>
      </c>
      <c r="P48" s="59"/>
      <c r="Q48" s="46"/>
      <c r="R48" s="29" t="s">
        <v>16</v>
      </c>
      <c r="S48" s="29">
        <v>3</v>
      </c>
      <c r="T48" s="29"/>
      <c r="U48" s="66"/>
      <c r="V48" s="42" t="s">
        <v>62</v>
      </c>
      <c r="W48" s="42">
        <v>3</v>
      </c>
      <c r="X48" s="42"/>
    </row>
    <row r="49" spans="1:24" ht="15" customHeight="1" x14ac:dyDescent="0.25">
      <c r="A49" s="1"/>
      <c r="B49" s="16" t="s">
        <v>42</v>
      </c>
      <c r="C49" s="16">
        <v>3</v>
      </c>
      <c r="D49" s="16" t="s">
        <v>24</v>
      </c>
      <c r="E49" s="46"/>
      <c r="F49" s="29" t="s">
        <v>44</v>
      </c>
      <c r="G49" s="29">
        <v>3</v>
      </c>
      <c r="H49" s="49" t="s">
        <v>25</v>
      </c>
      <c r="I49" s="60"/>
      <c r="J49" s="61" t="s">
        <v>57</v>
      </c>
      <c r="K49" s="61">
        <v>3</v>
      </c>
      <c r="L49" s="61"/>
      <c r="M49" s="60"/>
      <c r="N49" s="61" t="s">
        <v>57</v>
      </c>
      <c r="O49" s="61">
        <v>3</v>
      </c>
      <c r="P49" s="61"/>
      <c r="Q49" s="60"/>
      <c r="R49" s="61" t="s">
        <v>57</v>
      </c>
      <c r="S49" s="61">
        <v>3</v>
      </c>
      <c r="T49" s="61"/>
      <c r="U49" s="60"/>
      <c r="V49" s="61" t="s">
        <v>57</v>
      </c>
      <c r="W49" s="61">
        <v>3</v>
      </c>
      <c r="X49" s="61"/>
    </row>
    <row r="50" spans="1:24" ht="15" customHeight="1" x14ac:dyDescent="0.25">
      <c r="A50" s="1"/>
      <c r="B50" s="16" t="s">
        <v>42</v>
      </c>
      <c r="C50" s="16">
        <v>3</v>
      </c>
      <c r="D50" s="16" t="s">
        <v>24</v>
      </c>
      <c r="E50" s="1"/>
      <c r="F50" s="15" t="s">
        <v>49</v>
      </c>
      <c r="G50" s="41">
        <v>3</v>
      </c>
      <c r="H50" s="38" t="s">
        <v>25</v>
      </c>
      <c r="I50" s="60"/>
      <c r="J50" s="61" t="s">
        <v>57</v>
      </c>
      <c r="K50" s="61">
        <v>3</v>
      </c>
      <c r="L50" s="61"/>
      <c r="M50" s="60"/>
      <c r="N50" s="61" t="s">
        <v>57</v>
      </c>
      <c r="O50" s="61">
        <v>3</v>
      </c>
      <c r="P50" s="61"/>
      <c r="Q50" s="60"/>
      <c r="R50" s="61" t="s">
        <v>57</v>
      </c>
      <c r="S50" s="61">
        <v>3</v>
      </c>
      <c r="T50" s="61"/>
      <c r="U50" s="60"/>
      <c r="V50" s="61" t="s">
        <v>57</v>
      </c>
      <c r="W50" s="61">
        <v>3</v>
      </c>
      <c r="X50" s="61"/>
    </row>
    <row r="51" spans="1:24" ht="15" customHeight="1" x14ac:dyDescent="0.25">
      <c r="A51" s="2"/>
      <c r="B51" s="16" t="s">
        <v>43</v>
      </c>
      <c r="C51" s="16">
        <v>3</v>
      </c>
      <c r="D51" s="16" t="s">
        <v>24</v>
      </c>
      <c r="E51" s="1"/>
      <c r="F51" s="15" t="s">
        <v>49</v>
      </c>
      <c r="G51" s="41">
        <v>3</v>
      </c>
      <c r="H51" s="38" t="s">
        <v>25</v>
      </c>
      <c r="I51" s="60"/>
      <c r="J51" s="61" t="s">
        <v>57</v>
      </c>
      <c r="K51" s="61">
        <v>3</v>
      </c>
      <c r="L51" s="61"/>
      <c r="M51" s="60"/>
      <c r="N51" s="61" t="s">
        <v>57</v>
      </c>
      <c r="O51" s="61">
        <v>3</v>
      </c>
      <c r="P51" s="61"/>
      <c r="Q51" s="60"/>
      <c r="R51" s="61" t="s">
        <v>57</v>
      </c>
      <c r="S51" s="61">
        <v>3</v>
      </c>
      <c r="T51" s="61"/>
      <c r="U51" s="60"/>
      <c r="V51" s="61" t="s">
        <v>57</v>
      </c>
      <c r="W51" s="61">
        <v>3</v>
      </c>
      <c r="X51" s="61"/>
    </row>
    <row r="52" spans="1:24" ht="15" customHeight="1" x14ac:dyDescent="0.25">
      <c r="A52" s="2"/>
      <c r="B52" s="16" t="s">
        <v>43</v>
      </c>
      <c r="C52" s="16">
        <v>3</v>
      </c>
      <c r="D52" s="16" t="s">
        <v>24</v>
      </c>
      <c r="E52" s="1"/>
      <c r="F52" s="15" t="s">
        <v>49</v>
      </c>
      <c r="G52" s="41">
        <v>3</v>
      </c>
      <c r="H52" s="38" t="s">
        <v>25</v>
      </c>
      <c r="I52" s="60"/>
      <c r="J52" s="61" t="s">
        <v>57</v>
      </c>
      <c r="K52" s="61">
        <v>3</v>
      </c>
      <c r="L52" s="61"/>
      <c r="M52" s="60"/>
      <c r="N52" s="61" t="s">
        <v>57</v>
      </c>
      <c r="O52" s="61">
        <v>3</v>
      </c>
      <c r="P52" s="61"/>
      <c r="Q52" s="60"/>
      <c r="R52" s="61" t="s">
        <v>57</v>
      </c>
      <c r="S52" s="61">
        <v>3</v>
      </c>
      <c r="T52" s="61"/>
      <c r="U52" s="60"/>
      <c r="V52" s="61" t="s">
        <v>57</v>
      </c>
      <c r="W52" s="61">
        <v>3</v>
      </c>
      <c r="X52" s="61"/>
    </row>
    <row r="53" spans="1:24" ht="15" customHeight="1" x14ac:dyDescent="0.25">
      <c r="A53" s="2"/>
      <c r="B53" s="16" t="s">
        <v>43</v>
      </c>
      <c r="C53" s="16">
        <v>3</v>
      </c>
      <c r="D53" s="16" t="s">
        <v>24</v>
      </c>
      <c r="E53" s="1"/>
      <c r="F53" s="15" t="s">
        <v>49</v>
      </c>
      <c r="G53" s="41">
        <v>3</v>
      </c>
      <c r="H53" s="53" t="s">
        <v>25</v>
      </c>
      <c r="I53" s="5"/>
      <c r="J53" s="58" t="s">
        <v>59</v>
      </c>
      <c r="K53" s="58">
        <v>3</v>
      </c>
      <c r="L53" s="58"/>
      <c r="M53" s="1"/>
      <c r="N53" s="15" t="s">
        <v>17</v>
      </c>
      <c r="O53" s="15">
        <v>3</v>
      </c>
      <c r="P53" s="15"/>
      <c r="Q53" s="46"/>
      <c r="R53" s="29" t="s">
        <v>18</v>
      </c>
      <c r="S53" s="29">
        <v>3</v>
      </c>
      <c r="T53" s="29"/>
      <c r="U53" s="37"/>
      <c r="V53" s="15" t="s">
        <v>63</v>
      </c>
      <c r="W53" s="37">
        <v>3</v>
      </c>
      <c r="X53" s="37"/>
    </row>
    <row r="54" spans="1:24" ht="15" customHeight="1" x14ac:dyDescent="0.25">
      <c r="A54" s="113" t="s">
        <v>51</v>
      </c>
      <c r="B54" s="114"/>
      <c r="C54" s="36">
        <f>SUM(C4:C53)</f>
        <v>150</v>
      </c>
      <c r="D54" s="19"/>
      <c r="E54" s="111" t="s">
        <v>51</v>
      </c>
      <c r="F54" s="112"/>
      <c r="G54" s="36">
        <f>SUM(G4:G53)</f>
        <v>147</v>
      </c>
      <c r="I54" s="5"/>
      <c r="J54" s="58" t="s">
        <v>59</v>
      </c>
      <c r="K54" s="58">
        <v>3</v>
      </c>
      <c r="L54" s="58"/>
      <c r="M54" s="1"/>
      <c r="N54" s="15" t="s">
        <v>17</v>
      </c>
      <c r="O54" s="15">
        <v>3</v>
      </c>
      <c r="P54" s="15"/>
      <c r="Q54" s="46"/>
      <c r="R54" s="29" t="s">
        <v>18</v>
      </c>
      <c r="S54" s="29">
        <v>3</v>
      </c>
      <c r="T54" s="29"/>
      <c r="U54" s="62"/>
      <c r="V54" s="15" t="s">
        <v>63</v>
      </c>
      <c r="W54" s="37">
        <v>3</v>
      </c>
      <c r="X54" s="39"/>
    </row>
    <row r="55" spans="1:24" ht="15" customHeight="1" x14ac:dyDescent="0.25">
      <c r="A55" s="121" t="s">
        <v>64</v>
      </c>
      <c r="B55" s="112"/>
      <c r="C55" s="72">
        <f>COUNT(C4:C18)*3</f>
        <v>45</v>
      </c>
      <c r="D55" s="71">
        <f>C55/C54</f>
        <v>0.3</v>
      </c>
      <c r="E55" s="111" t="s">
        <v>65</v>
      </c>
      <c r="F55" s="112"/>
      <c r="G55" s="72">
        <f>COUNT(G4:G26)*3</f>
        <v>69</v>
      </c>
      <c r="H55" s="71">
        <f>G55/G54</f>
        <v>0.46938775510204084</v>
      </c>
      <c r="I55" s="73"/>
      <c r="J55" s="74" t="s">
        <v>59</v>
      </c>
      <c r="K55" s="74">
        <v>3</v>
      </c>
      <c r="L55" s="75"/>
      <c r="M55" s="76"/>
      <c r="N55" s="77" t="s">
        <v>17</v>
      </c>
      <c r="O55" s="78">
        <v>3</v>
      </c>
      <c r="P55" s="78"/>
      <c r="Q55" s="79"/>
      <c r="R55" s="80" t="s">
        <v>18</v>
      </c>
      <c r="S55" s="80">
        <v>3</v>
      </c>
      <c r="T55" s="80"/>
      <c r="U55" s="81"/>
      <c r="V55" s="78" t="s">
        <v>63</v>
      </c>
      <c r="W55" s="82">
        <v>3</v>
      </c>
      <c r="X55" s="83"/>
    </row>
    <row r="56" spans="1:24" ht="15" customHeight="1" x14ac:dyDescent="0.25">
      <c r="A56" s="102" t="s">
        <v>1</v>
      </c>
      <c r="B56" s="103"/>
      <c r="C56" s="104"/>
      <c r="D56" s="96"/>
      <c r="E56" s="102" t="s">
        <v>46</v>
      </c>
      <c r="F56" s="103"/>
      <c r="G56" s="104"/>
      <c r="H56" s="96"/>
      <c r="I56" s="102" t="s">
        <v>2</v>
      </c>
      <c r="J56" s="103"/>
      <c r="K56" s="104"/>
      <c r="L56" s="19"/>
      <c r="M56" s="102" t="s">
        <v>72</v>
      </c>
      <c r="N56" s="103"/>
      <c r="O56" s="104"/>
      <c r="P56" s="97"/>
      <c r="Q56" s="102" t="s">
        <v>20</v>
      </c>
      <c r="R56" s="103"/>
      <c r="S56" s="104"/>
      <c r="T56" s="97"/>
      <c r="U56" s="102" t="s">
        <v>3</v>
      </c>
      <c r="V56" s="103"/>
      <c r="W56" s="104"/>
    </row>
    <row r="57" spans="1:24" ht="25.5" x14ac:dyDescent="0.25">
      <c r="A57" s="84" t="s">
        <v>68</v>
      </c>
      <c r="B57" s="88" t="s">
        <v>69</v>
      </c>
      <c r="C57" s="86" t="s">
        <v>67</v>
      </c>
      <c r="D57" s="19"/>
      <c r="E57" s="84" t="s">
        <v>68</v>
      </c>
      <c r="F57" s="88" t="s">
        <v>69</v>
      </c>
      <c r="G57" s="86" t="s">
        <v>67</v>
      </c>
      <c r="I57" s="84" t="s">
        <v>68</v>
      </c>
      <c r="J57" s="88" t="s">
        <v>69</v>
      </c>
      <c r="K57" s="86" t="s">
        <v>67</v>
      </c>
      <c r="L57" s="19"/>
      <c r="M57" s="84" t="s">
        <v>68</v>
      </c>
      <c r="N57" s="88" t="s">
        <v>69</v>
      </c>
      <c r="O57" s="86" t="s">
        <v>67</v>
      </c>
      <c r="Q57" s="84" t="s">
        <v>68</v>
      </c>
      <c r="R57" s="88" t="s">
        <v>69</v>
      </c>
      <c r="S57" s="86" t="s">
        <v>67</v>
      </c>
      <c r="U57" s="84" t="s">
        <v>68</v>
      </c>
      <c r="V57" s="88" t="s">
        <v>69</v>
      </c>
      <c r="W57" s="86" t="s">
        <v>67</v>
      </c>
    </row>
    <row r="58" spans="1:24" x14ac:dyDescent="0.25">
      <c r="A58" s="85">
        <v>150</v>
      </c>
      <c r="B58" s="89">
        <f>C54*A58</f>
        <v>22500</v>
      </c>
      <c r="C58" s="87">
        <v>0.5</v>
      </c>
      <c r="D58" s="19"/>
      <c r="E58" s="85">
        <f>A58</f>
        <v>150</v>
      </c>
      <c r="F58" s="89">
        <f>G54*E58</f>
        <v>22050</v>
      </c>
      <c r="G58" s="87">
        <v>0.5</v>
      </c>
      <c r="I58" s="85">
        <f>A58</f>
        <v>150</v>
      </c>
      <c r="J58" s="89">
        <f>K54*I58</f>
        <v>450</v>
      </c>
      <c r="K58" s="87">
        <v>0.5</v>
      </c>
      <c r="L58" s="19"/>
      <c r="M58" s="85">
        <f>A58</f>
        <v>150</v>
      </c>
      <c r="N58" s="89">
        <f>O54*M58</f>
        <v>450</v>
      </c>
      <c r="O58" s="87">
        <v>0.5</v>
      </c>
      <c r="Q58" s="85">
        <f>A58</f>
        <v>150</v>
      </c>
      <c r="R58" s="89">
        <f>S54*Q58</f>
        <v>450</v>
      </c>
      <c r="S58" s="87">
        <v>0.5</v>
      </c>
      <c r="U58" s="85">
        <f>A58</f>
        <v>150</v>
      </c>
      <c r="V58" s="89">
        <f>W54*U58</f>
        <v>450</v>
      </c>
      <c r="W58" s="87">
        <v>0.5</v>
      </c>
    </row>
    <row r="59" spans="1:24" x14ac:dyDescent="0.25">
      <c r="B59" s="90" t="s">
        <v>66</v>
      </c>
      <c r="D59" s="19"/>
      <c r="F59" s="90" t="s">
        <v>66</v>
      </c>
      <c r="J59" s="90" t="s">
        <v>66</v>
      </c>
      <c r="K59" s="19"/>
      <c r="L59" s="19"/>
      <c r="N59" s="90" t="s">
        <v>66</v>
      </c>
      <c r="O59" s="19"/>
      <c r="R59" s="90" t="s">
        <v>66</v>
      </c>
      <c r="S59" s="19"/>
      <c r="U59" s="19"/>
      <c r="V59" s="90" t="s">
        <v>66</v>
      </c>
      <c r="W59" s="19"/>
    </row>
    <row r="60" spans="1:24" x14ac:dyDescent="0.25">
      <c r="B60" s="91">
        <v>191.1</v>
      </c>
      <c r="D60" s="19"/>
      <c r="F60" s="91">
        <v>191.1</v>
      </c>
      <c r="J60" s="91">
        <v>191.1</v>
      </c>
      <c r="K60" s="19"/>
      <c r="L60" s="19"/>
      <c r="N60" s="91">
        <v>191.1</v>
      </c>
      <c r="O60" s="19"/>
      <c r="R60" s="91">
        <v>191.1</v>
      </c>
      <c r="S60" s="19"/>
      <c r="U60" s="19"/>
      <c r="V60" s="91">
        <v>191.1</v>
      </c>
      <c r="W60" s="19"/>
    </row>
    <row r="61" spans="1:24" x14ac:dyDescent="0.25">
      <c r="B61" s="92" t="s">
        <v>70</v>
      </c>
      <c r="D61" s="19"/>
      <c r="F61" s="92" t="s">
        <v>70</v>
      </c>
      <c r="J61" s="92" t="s">
        <v>70</v>
      </c>
      <c r="K61" s="19"/>
      <c r="L61" s="19"/>
      <c r="N61" s="92" t="s">
        <v>70</v>
      </c>
      <c r="O61" s="19"/>
      <c r="R61" s="92" t="s">
        <v>70</v>
      </c>
      <c r="S61" s="19"/>
      <c r="U61" s="19"/>
      <c r="V61" s="92" t="s">
        <v>70</v>
      </c>
      <c r="W61" s="19"/>
    </row>
    <row r="62" spans="1:24" x14ac:dyDescent="0.25">
      <c r="B62" s="93">
        <f>B58+B58*C58</f>
        <v>33750</v>
      </c>
      <c r="F62" s="93">
        <f>F58+F58*G58</f>
        <v>33075</v>
      </c>
      <c r="J62" s="93">
        <f>J58+J58*K58</f>
        <v>675</v>
      </c>
      <c r="K62" s="19"/>
      <c r="L62" s="19"/>
      <c r="N62" s="93">
        <f>N58+N58*O58</f>
        <v>675</v>
      </c>
      <c r="O62" s="19"/>
      <c r="R62" s="93">
        <f>R58+R58*S58</f>
        <v>675</v>
      </c>
      <c r="S62" s="19"/>
      <c r="U62" s="19"/>
      <c r="V62" s="93">
        <f>V58+V58*W58</f>
        <v>675</v>
      </c>
      <c r="W62" s="19"/>
    </row>
    <row r="63" spans="1:24" x14ac:dyDescent="0.25">
      <c r="B63" s="94" t="s">
        <v>71</v>
      </c>
      <c r="F63" s="94" t="s">
        <v>71</v>
      </c>
      <c r="J63" s="94" t="s">
        <v>71</v>
      </c>
      <c r="K63" s="19"/>
      <c r="N63" s="94" t="s">
        <v>71</v>
      </c>
      <c r="O63" s="19"/>
      <c r="R63" s="94" t="s">
        <v>71</v>
      </c>
      <c r="S63" s="19"/>
      <c r="U63" s="19"/>
      <c r="V63" s="94" t="s">
        <v>71</v>
      </c>
      <c r="W63" s="19"/>
    </row>
    <row r="64" spans="1:24" x14ac:dyDescent="0.25">
      <c r="B64" s="95">
        <f>(B62/(12*B60))*120%</f>
        <v>17.660910518053377</v>
      </c>
      <c r="F64" s="95">
        <f>(F62/(12*F60))*120%</f>
        <v>17.307692307692307</v>
      </c>
      <c r="J64" s="95">
        <f>(J62/(12*J60))*120%</f>
        <v>0.35321821036106754</v>
      </c>
      <c r="K64" s="19"/>
      <c r="N64" s="95">
        <f>(N62/(12*N60))*120%</f>
        <v>0.35321821036106754</v>
      </c>
      <c r="O64" s="19"/>
      <c r="R64" s="95">
        <f>(R62/(12*R60))*120%</f>
        <v>0.35321821036106754</v>
      </c>
      <c r="S64" s="19"/>
      <c r="U64" s="19"/>
      <c r="V64" s="95">
        <f>(V62/(12*V60))*120%</f>
        <v>0.35321821036106754</v>
      </c>
      <c r="W64" s="19"/>
    </row>
    <row r="65" spans="6:6" x14ac:dyDescent="0.25">
      <c r="F65" s="98" t="s">
        <v>73</v>
      </c>
    </row>
    <row r="66" spans="6:6" x14ac:dyDescent="0.25">
      <c r="F66" s="99">
        <f>F64*70%</f>
        <v>12.115384615384613</v>
      </c>
    </row>
    <row r="67" spans="6:6" ht="25.5" x14ac:dyDescent="0.25">
      <c r="F67" s="100" t="s">
        <v>74</v>
      </c>
    </row>
    <row r="68" spans="6:6" x14ac:dyDescent="0.25">
      <c r="F68" s="101">
        <f>F64*50%</f>
        <v>8.6538461538461533</v>
      </c>
    </row>
  </sheetData>
  <mergeCells count="17">
    <mergeCell ref="A55:B55"/>
    <mergeCell ref="E55:F55"/>
    <mergeCell ref="U2:X2"/>
    <mergeCell ref="A1:X1"/>
    <mergeCell ref="E54:F54"/>
    <mergeCell ref="A54:B54"/>
    <mergeCell ref="A2:D2"/>
    <mergeCell ref="E2:H2"/>
    <mergeCell ref="I2:L2"/>
    <mergeCell ref="M2:P2"/>
    <mergeCell ref="Q2:T2"/>
    <mergeCell ref="U56:W56"/>
    <mergeCell ref="A56:C56"/>
    <mergeCell ref="E56:G56"/>
    <mergeCell ref="I56:K56"/>
    <mergeCell ref="M56:O56"/>
    <mergeCell ref="Q56:S5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landscape" r:id="rId1"/>
  <ignoredErrors>
    <ignoredError sqref="G5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8011-8430-4795-BCA3-E87761516341}">
  <dimension ref="A1:M13"/>
  <sheetViews>
    <sheetView tabSelected="1" zoomScale="120" zoomScaleNormal="120" workbookViewId="0">
      <selection activeCell="J11" sqref="J11"/>
    </sheetView>
  </sheetViews>
  <sheetFormatPr defaultRowHeight="15" x14ac:dyDescent="0.25"/>
  <cols>
    <col min="1" max="1" width="9.42578125" bestFit="1" customWidth="1"/>
    <col min="2" max="2" width="11.5703125" bestFit="1" customWidth="1"/>
    <col min="3" max="3" width="15" bestFit="1" customWidth="1"/>
    <col min="4" max="4" width="11.5703125" bestFit="1" customWidth="1"/>
    <col min="5" max="5" width="14.140625" customWidth="1"/>
    <col min="6" max="6" width="21.42578125" customWidth="1"/>
    <col min="9" max="9" width="11.5703125" bestFit="1" customWidth="1"/>
    <col min="10" max="10" width="18.42578125" bestFit="1" customWidth="1"/>
    <col min="11" max="11" width="11.5703125" bestFit="1" customWidth="1"/>
    <col min="12" max="12" width="14.85546875" customWidth="1"/>
    <col min="13" max="13" width="21.140625" customWidth="1"/>
  </cols>
  <sheetData>
    <row r="1" spans="1:13" ht="15.75" x14ac:dyDescent="0.25">
      <c r="A1" s="133" t="s">
        <v>75</v>
      </c>
      <c r="B1" s="133"/>
      <c r="C1" s="133"/>
      <c r="D1" s="133"/>
      <c r="E1" s="133"/>
      <c r="F1" s="133"/>
      <c r="H1" s="133" t="s">
        <v>84</v>
      </c>
      <c r="I1" s="133"/>
      <c r="J1" s="133"/>
      <c r="K1" s="133"/>
      <c r="L1" s="133"/>
      <c r="M1" s="133"/>
    </row>
    <row r="2" spans="1:13" ht="27.75" customHeight="1" x14ac:dyDescent="0.25">
      <c r="A2" s="123" t="s">
        <v>76</v>
      </c>
      <c r="B2" s="123" t="s">
        <v>77</v>
      </c>
      <c r="C2" s="123" t="s">
        <v>78</v>
      </c>
      <c r="D2" s="123" t="s">
        <v>79</v>
      </c>
      <c r="E2" s="124" t="s">
        <v>80</v>
      </c>
      <c r="F2" s="124" t="s">
        <v>81</v>
      </c>
      <c r="H2" s="123" t="s">
        <v>76</v>
      </c>
      <c r="I2" s="123" t="s">
        <v>77</v>
      </c>
      <c r="J2" s="123" t="s">
        <v>78</v>
      </c>
      <c r="K2" s="123" t="s">
        <v>79</v>
      </c>
      <c r="L2" s="124" t="s">
        <v>80</v>
      </c>
      <c r="M2" s="124" t="s">
        <v>81</v>
      </c>
    </row>
    <row r="3" spans="1:13" ht="15.75" x14ac:dyDescent="0.25">
      <c r="A3" s="123">
        <v>150</v>
      </c>
      <c r="B3" s="125">
        <v>135</v>
      </c>
      <c r="C3" s="125">
        <f>A3*B3</f>
        <v>20250</v>
      </c>
      <c r="D3" s="125">
        <v>191.1</v>
      </c>
      <c r="E3" s="123">
        <v>26</v>
      </c>
      <c r="F3" s="123">
        <f>E3*0.8</f>
        <v>20.8</v>
      </c>
      <c r="H3" s="123">
        <v>150</v>
      </c>
      <c r="I3" s="125">
        <f>B3</f>
        <v>135</v>
      </c>
      <c r="J3" s="125">
        <f>C10*0.84</f>
        <v>11907</v>
      </c>
      <c r="K3" s="125">
        <v>238.88</v>
      </c>
      <c r="L3" s="123">
        <v>3</v>
      </c>
      <c r="M3" s="123">
        <v>2.4</v>
      </c>
    </row>
    <row r="4" spans="1:13" ht="30.75" customHeight="1" x14ac:dyDescent="0.25">
      <c r="A4" s="127" t="s">
        <v>82</v>
      </c>
      <c r="B4" s="128"/>
      <c r="C4" s="130" t="s">
        <v>67</v>
      </c>
      <c r="D4" s="123"/>
      <c r="E4" s="123"/>
      <c r="F4" s="123"/>
      <c r="H4" s="127" t="s">
        <v>82</v>
      </c>
      <c r="I4" s="128"/>
      <c r="J4" s="130" t="s">
        <v>67</v>
      </c>
      <c r="K4" s="123"/>
      <c r="L4" s="123"/>
      <c r="M4" s="123"/>
    </row>
    <row r="5" spans="1:13" ht="15.75" x14ac:dyDescent="0.25">
      <c r="A5" s="129">
        <f>D3*F3*12</f>
        <v>47698.559999999998</v>
      </c>
      <c r="B5" s="126"/>
      <c r="C5" s="134">
        <f>A5/C3-1</f>
        <v>1.3554844444444445</v>
      </c>
      <c r="D5" s="123" t="s">
        <v>85</v>
      </c>
      <c r="E5" s="125">
        <f>B3*12</f>
        <v>1620</v>
      </c>
      <c r="F5" s="123"/>
      <c r="H5" s="129">
        <f>K3*L3*12</f>
        <v>8599.68</v>
      </c>
      <c r="I5" s="126"/>
      <c r="J5" s="131">
        <f>H5/J3-1</f>
        <v>-0.27776266061980348</v>
      </c>
      <c r="K5" s="123"/>
      <c r="L5" s="123"/>
      <c r="M5" s="123"/>
    </row>
    <row r="6" spans="1:13" ht="15.75" x14ac:dyDescent="0.25">
      <c r="A6" s="123"/>
      <c r="B6" s="123"/>
      <c r="C6" s="123"/>
      <c r="D6" s="123"/>
      <c r="E6" s="123"/>
      <c r="F6" s="123"/>
      <c r="H6" s="123"/>
      <c r="I6" s="123"/>
      <c r="J6" s="123"/>
      <c r="K6" s="123" t="s">
        <v>85</v>
      </c>
      <c r="L6" s="125">
        <f>E12</f>
        <v>1620</v>
      </c>
      <c r="M6" s="123"/>
    </row>
    <row r="7" spans="1:13" x14ac:dyDescent="0.25">
      <c r="A7" s="122"/>
      <c r="B7" s="122"/>
      <c r="C7" s="122"/>
      <c r="D7" s="122"/>
      <c r="E7" s="122"/>
      <c r="F7" s="122"/>
    </row>
    <row r="8" spans="1:13" ht="15.75" x14ac:dyDescent="0.25">
      <c r="A8" s="133" t="s">
        <v>83</v>
      </c>
      <c r="B8" s="133"/>
      <c r="C8" s="133"/>
      <c r="D8" s="133"/>
      <c r="E8" s="133"/>
      <c r="F8" s="133"/>
    </row>
    <row r="9" spans="1:13" ht="47.25" x14ac:dyDescent="0.25">
      <c r="A9" s="123" t="s">
        <v>76</v>
      </c>
      <c r="B9" s="123" t="s">
        <v>77</v>
      </c>
      <c r="C9" s="123" t="s">
        <v>78</v>
      </c>
      <c r="D9" s="123" t="s">
        <v>79</v>
      </c>
      <c r="E9" s="124" t="s">
        <v>80</v>
      </c>
      <c r="F9" s="124" t="s">
        <v>81</v>
      </c>
    </row>
    <row r="10" spans="1:13" ht="15.75" x14ac:dyDescent="0.25">
      <c r="A10" s="123">
        <v>150</v>
      </c>
      <c r="B10" s="125">
        <f>B3</f>
        <v>135</v>
      </c>
      <c r="C10" s="125">
        <f>(A10*B10)*0.7</f>
        <v>14175</v>
      </c>
      <c r="D10" s="125">
        <v>191.1</v>
      </c>
      <c r="E10" s="123">
        <v>11</v>
      </c>
      <c r="F10" s="123">
        <f>E10*0.8</f>
        <v>8.8000000000000007</v>
      </c>
    </row>
    <row r="11" spans="1:13" ht="33.75" customHeight="1" x14ac:dyDescent="0.25">
      <c r="A11" s="127" t="s">
        <v>82</v>
      </c>
      <c r="B11" s="128"/>
      <c r="C11" s="130" t="s">
        <v>67</v>
      </c>
      <c r="D11" s="123"/>
      <c r="E11" s="123"/>
      <c r="F11" s="123"/>
      <c r="J11" s="132"/>
    </row>
    <row r="12" spans="1:13" ht="15.75" x14ac:dyDescent="0.25">
      <c r="A12" s="129">
        <f>D10*F10*12</f>
        <v>20180.16</v>
      </c>
      <c r="B12" s="126"/>
      <c r="C12" s="131">
        <f>A12/C10-1</f>
        <v>0.42364444444444449</v>
      </c>
      <c r="D12" s="123" t="s">
        <v>85</v>
      </c>
      <c r="E12" s="125">
        <f>B10*12</f>
        <v>1620</v>
      </c>
      <c r="F12" s="123"/>
    </row>
    <row r="13" spans="1:13" ht="15.75" x14ac:dyDescent="0.25">
      <c r="A13" s="123"/>
      <c r="B13" s="123"/>
      <c r="C13" s="123"/>
      <c r="D13" s="123"/>
      <c r="E13" s="123"/>
      <c r="F13" s="123"/>
    </row>
  </sheetData>
  <mergeCells count="9">
    <mergeCell ref="H1:M1"/>
    <mergeCell ref="H4:I4"/>
    <mergeCell ref="H5:I5"/>
    <mergeCell ref="A1:F1"/>
    <mergeCell ref="A4:B4"/>
    <mergeCell ref="A5:B5"/>
    <mergeCell ref="A8:F8"/>
    <mergeCell ref="A11:B11"/>
    <mergeCell ref="A12:B1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HORARIO 2023-2024</vt:lpstr>
      <vt:lpstr>ANALISE RECEITA EAM</vt:lpstr>
      <vt:lpstr>'HORARIO 2023-2024'!Area_de_impressao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e MARTA</dc:creator>
  <cp:lastModifiedBy>Alexandre Mendes</cp:lastModifiedBy>
  <cp:lastPrinted>2023-05-09T21:26:55Z</cp:lastPrinted>
  <dcterms:created xsi:type="dcterms:W3CDTF">2021-12-13T20:30:56Z</dcterms:created>
  <dcterms:modified xsi:type="dcterms:W3CDTF">2024-06-04T19:01:10Z</dcterms:modified>
</cp:coreProperties>
</file>